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7907963-7643-4E6A-BF7B-C47DC761AD52}" xr6:coauthVersionLast="40" xr6:coauthVersionMax="40" xr10:uidLastSave="{00000000-0000-0000-0000-000000000000}"/>
  <bookViews>
    <workbookView xWindow="0" yWindow="0" windowWidth="20490" windowHeight="7245" xr2:uid="{F54D93D6-FD7D-4A8D-B947-1DA667FBC3F1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I80" i="1" s="1"/>
  <c r="G80" i="1"/>
  <c r="E80" i="1"/>
  <c r="D80" i="1"/>
  <c r="I77" i="1"/>
  <c r="F77" i="1"/>
  <c r="I75" i="1"/>
  <c r="F75" i="1"/>
  <c r="F80" i="1" s="1"/>
  <c r="I70" i="1"/>
  <c r="F70" i="1"/>
  <c r="H69" i="1"/>
  <c r="I69" i="1" s="1"/>
  <c r="G69" i="1"/>
  <c r="E69" i="1"/>
  <c r="D69" i="1"/>
  <c r="F69" i="1" s="1"/>
  <c r="H67" i="1"/>
  <c r="G67" i="1"/>
  <c r="I65" i="1"/>
  <c r="F65" i="1"/>
  <c r="I64" i="1"/>
  <c r="F64" i="1"/>
  <c r="I63" i="1"/>
  <c r="F63" i="1"/>
  <c r="I62" i="1"/>
  <c r="F62" i="1"/>
  <c r="F61" i="1" s="1"/>
  <c r="I61" i="1"/>
  <c r="H61" i="1"/>
  <c r="G61" i="1"/>
  <c r="E61" i="1"/>
  <c r="D61" i="1"/>
  <c r="I60" i="1"/>
  <c r="F60" i="1"/>
  <c r="I59" i="1"/>
  <c r="F59" i="1"/>
  <c r="I58" i="1"/>
  <c r="F58" i="1"/>
  <c r="I57" i="1"/>
  <c r="F57" i="1"/>
  <c r="H56" i="1"/>
  <c r="I56" i="1" s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I47" i="1"/>
  <c r="H47" i="1"/>
  <c r="G47" i="1"/>
  <c r="E47" i="1"/>
  <c r="E67" i="1" s="1"/>
  <c r="D47" i="1"/>
  <c r="D67" i="1" s="1"/>
  <c r="I40" i="1"/>
  <c r="F40" i="1"/>
  <c r="I39" i="1"/>
  <c r="F39" i="1"/>
  <c r="F38" i="1" s="1"/>
  <c r="H38" i="1"/>
  <c r="I38" i="1" s="1"/>
  <c r="G38" i="1"/>
  <c r="E38" i="1"/>
  <c r="D38" i="1"/>
  <c r="I37" i="1"/>
  <c r="F37" i="1"/>
  <c r="F36" i="1" s="1"/>
  <c r="H36" i="1"/>
  <c r="I36" i="1" s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I29" i="1" s="1"/>
  <c r="G29" i="1"/>
  <c r="G42" i="1" s="1"/>
  <c r="G72" i="1" s="1"/>
  <c r="E29" i="1"/>
  <c r="E42" i="1" s="1"/>
  <c r="E72" i="1" s="1"/>
  <c r="D29" i="1"/>
  <c r="D42" i="1" s="1"/>
  <c r="D72" i="1" s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I17" i="1" s="1"/>
  <c r="G17" i="1"/>
  <c r="E17" i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67" i="1" l="1"/>
  <c r="F72" i="1"/>
  <c r="I67" i="1"/>
  <c r="H42" i="1"/>
  <c r="I44" i="1" l="1"/>
  <c r="I42" i="1"/>
  <c r="H72" i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<sst xmlns="http://schemas.openxmlformats.org/spreadsheetml/2006/main" count="76" uniqueCount="74">
  <si>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</si>
  <si>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EJECUTIVO</t>
  </si>
  <si>
    <t>ESTADO ANALÍTICO DE INGRESOS DETALLADO CONSOLIDADO</t>
  </si>
  <si>
    <t>DEL 1 DE ENERO AL 30 DE JUNIO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</si>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</sst>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0" fontId="1" fillId="0" borderId="0"/>
  </cellStyleXfs>
  <cellXfs count="77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top"/>
    </xf>
    <xf numFmtId="164" fontId="10" fillId="0" borderId="0" xfId="1" applyNumberFormat="1" applyFont="1" applyAlignment="1">
      <alignment horizontal="center" vertical="top"/>
    </xf>
    <xf numFmtId="164" fontId="10" fillId="0" borderId="0" xfId="1" applyNumberFormat="1" applyFont="1" applyAlignment="1">
      <alignment horizontal="right" vertical="top"/>
    </xf>
    <xf numFmtId="0" fontId="10" fillId="0" borderId="0" xfId="1" applyFont="1" applyAlignment="1">
      <alignment vertical="top"/>
    </xf>
    <xf numFmtId="0" fontId="9" fillId="0" borderId="0" xfId="1" applyFont="1" applyAlignment="1">
      <alignment horizontal="justify" vertical="top"/>
    </xf>
    <xf numFmtId="165" fontId="8" fillId="0" borderId="0" xfId="2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" fillId="0" borderId="0" xfId="3" applyAlignment="1">
      <alignment horizontal="justify" vertical="top"/>
    </xf>
    <xf numFmtId="0" fontId="10" fillId="0" borderId="0" xfId="1" applyFont="1" applyAlignment="1">
      <alignment horizontal="justify" vertical="top"/>
    </xf>
    <xf numFmtId="165" fontId="5" fillId="0" borderId="0" xfId="2" applyNumberFormat="1" applyFont="1" applyAlignment="1">
      <alignment horizontal="right" vertical="top"/>
    </xf>
    <xf numFmtId="165" fontId="10" fillId="0" borderId="0" xfId="1" applyNumberFormat="1" applyFont="1" applyAlignment="1">
      <alignment vertical="top"/>
    </xf>
    <xf numFmtId="0" fontId="10" fillId="0" borderId="0" xfId="1" applyFont="1" applyAlignment="1">
      <alignment horizontal="justify" vertical="top" wrapText="1"/>
    </xf>
    <xf numFmtId="164" fontId="8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166" fontId="5" fillId="0" borderId="0" xfId="2" applyNumberFormat="1" applyFont="1" applyAlignment="1">
      <alignment horizontal="right" vertical="top"/>
    </xf>
    <xf numFmtId="0" fontId="9" fillId="4" borderId="0" xfId="1" applyFont="1" applyFill="1" applyAlignment="1">
      <alignment horizontal="left" vertical="center"/>
    </xf>
    <xf numFmtId="166" fontId="8" fillId="4" borderId="0" xfId="2" applyNumberFormat="1" applyFont="1" applyFill="1" applyAlignment="1">
      <alignment horizontal="right" vertical="center"/>
    </xf>
    <xf numFmtId="165" fontId="8" fillId="4" borderId="0" xfId="2" applyNumberFormat="1" applyFont="1" applyFill="1" applyAlignment="1">
      <alignment horizontal="right" vertical="center"/>
    </xf>
    <xf numFmtId="164" fontId="8" fillId="4" borderId="0" xfId="2" applyNumberFormat="1" applyFont="1" applyFill="1" applyAlignment="1">
      <alignment horizontal="right" vertical="center"/>
    </xf>
    <xf numFmtId="167" fontId="10" fillId="0" borderId="0" xfId="1" applyNumberFormat="1" applyFont="1" applyAlignment="1">
      <alignment horizontal="center" vertical="top"/>
    </xf>
    <xf numFmtId="167" fontId="10" fillId="0" borderId="0" xfId="1" applyNumberFormat="1" applyFont="1" applyAlignment="1">
      <alignment horizontal="right" vertical="top"/>
    </xf>
    <xf numFmtId="166" fontId="10" fillId="0" borderId="0" xfId="1" applyNumberFormat="1" applyFont="1" applyAlignment="1">
      <alignment vertical="top"/>
    </xf>
    <xf numFmtId="0" fontId="9" fillId="5" borderId="0" xfId="1" applyFont="1" applyFill="1" applyAlignment="1">
      <alignment horizontal="left" vertical="top"/>
    </xf>
    <xf numFmtId="167" fontId="6" fillId="2" borderId="0" xfId="1" applyNumberFormat="1" applyFont="1" applyFill="1" applyAlignment="1">
      <alignment horizontal="center" vertical="top"/>
    </xf>
    <xf numFmtId="167" fontId="6" fillId="2" borderId="0" xfId="1" applyNumberFormat="1" applyFont="1" applyFill="1" applyAlignment="1">
      <alignment horizontal="right" vertical="top"/>
    </xf>
    <xf numFmtId="165" fontId="10" fillId="0" borderId="0" xfId="1" applyNumberFormat="1" applyFont="1" applyAlignment="1">
      <alignment horizontal="center" vertical="top"/>
    </xf>
    <xf numFmtId="165" fontId="10" fillId="0" borderId="0" xfId="1" applyNumberFormat="1" applyFont="1" applyAlignment="1">
      <alignment horizontal="right" vertical="top"/>
    </xf>
    <xf numFmtId="168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165" fontId="5" fillId="0" borderId="0" xfId="2" applyNumberFormat="1" applyFont="1" applyAlignment="1">
      <alignment vertical="top"/>
    </xf>
    <xf numFmtId="0" fontId="9" fillId="0" borderId="0" xfId="1" applyFont="1" applyAlignment="1">
      <alignment horizontal="justify" vertical="top" wrapText="1"/>
    </xf>
    <xf numFmtId="0" fontId="10" fillId="0" borderId="0" xfId="1" applyFont="1" applyAlignment="1">
      <alignment horizontal="left" vertical="top"/>
    </xf>
    <xf numFmtId="0" fontId="9" fillId="6" borderId="0" xfId="1" applyFont="1" applyFill="1" applyAlignment="1">
      <alignment horizontal="left" vertical="center"/>
    </xf>
    <xf numFmtId="166" fontId="8" fillId="6" borderId="0" xfId="2" applyNumberFormat="1" applyFont="1" applyFill="1" applyAlignment="1">
      <alignment horizontal="right" vertical="center"/>
    </xf>
    <xf numFmtId="165" fontId="8" fillId="6" borderId="0" xfId="2" applyNumberFormat="1" applyFont="1" applyFill="1" applyAlignment="1">
      <alignment horizontal="right" vertical="center"/>
    </xf>
    <xf numFmtId="164" fontId="8" fillId="6" borderId="0" xfId="2" applyNumberFormat="1" applyFont="1" applyFill="1" applyAlignment="1">
      <alignment horizontal="right" vertical="center"/>
    </xf>
    <xf numFmtId="0" fontId="10" fillId="0" borderId="0" xfId="1" applyFont="1" applyAlignment="1">
      <alignment horizontal="justify" vertical="top" wrapText="1"/>
    </xf>
    <xf numFmtId="0" fontId="5" fillId="0" borderId="0" xfId="2" applyFont="1" applyAlignment="1">
      <alignment horizontal="right" vertical="top"/>
    </xf>
    <xf numFmtId="0" fontId="8" fillId="0" borderId="0" xfId="2" applyFont="1" applyAlignment="1">
      <alignment horizontal="right" vertical="top"/>
    </xf>
    <xf numFmtId="0" fontId="10" fillId="0" borderId="7" xfId="1" applyFont="1" applyBorder="1" applyAlignment="1">
      <alignment vertical="center"/>
    </xf>
    <xf numFmtId="165" fontId="10" fillId="0" borderId="7" xfId="1" applyNumberFormat="1" applyFont="1" applyBorder="1" applyAlignment="1">
      <alignment vertical="center"/>
    </xf>
    <xf numFmtId="165" fontId="10" fillId="0" borderId="7" xfId="1" applyNumberFormat="1" applyFont="1" applyBorder="1" applyAlignment="1">
      <alignment horizontal="center" vertical="center"/>
    </xf>
    <xf numFmtId="165" fontId="10" fillId="0" borderId="7" xfId="1" applyNumberFormat="1" applyFont="1" applyBorder="1" applyAlignment="1">
      <alignment horizontal="right" vertical="center"/>
    </xf>
    <xf numFmtId="0" fontId="10" fillId="0" borderId="0" xfId="1" applyFont="1"/>
    <xf numFmtId="0" fontId="12" fillId="0" borderId="8" xfId="2" applyFont="1" applyBorder="1" applyAlignment="1">
      <alignment horizontal="left" vertical="top" wrapText="1"/>
    </xf>
    <xf numFmtId="0" fontId="10" fillId="0" borderId="0" xfId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/>
    </xf>
    <xf numFmtId="167" fontId="5" fillId="0" borderId="0" xfId="1" applyNumberFormat="1" applyFont="1"/>
    <xf numFmtId="0" fontId="1" fillId="0" borderId="0" xfId="3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2" fillId="0" borderId="0" xfId="3" applyFont="1"/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165" fontId="14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3" applyFont="1" applyAlignment="1">
      <alignment vertical="center"/>
    </xf>
    <xf numFmtId="0" fontId="15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7" fontId="8" fillId="0" borderId="0" xfId="1" applyNumberFormat="1" applyFont="1"/>
    <xf numFmtId="165" fontId="8" fillId="0" borderId="0" xfId="1" applyNumberFormat="1" applyFont="1"/>
  </cellXfs>
  <cellStyles count="4">
    <cellStyle name="Normal" xfId="0" builtinId="0"/>
    <cellStyle name="Normal 18 2 2" xfId="1" xr:uid="{9A16AB21-30E3-40EC-9A0B-C8D0ADC75BCF}"/>
    <cellStyle name="Normal 2" xfId="3" xr:uid="{D22938BD-6896-4A10-95F4-51FEC1DBB586}"/>
    <cellStyle name="Normal 2 2" xfId="2" xr:uid="{FDBC831C-0F22-45EE-A728-CCE306D27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978502-EF51-4F8C-995C-F6ED564027F2}"/>
            </a:ext>
          </a:extLst>
        </xdr:cNvPr>
        <xdr:cNvSpPr txBox="1"/>
      </xdr:nvSpPr>
      <xdr:spPr>
        <a:xfrm>
          <a:off x="996315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4F68E-0431-4887-AB27-A9EDC16798CF}">
  <sheetPr>
    <pageSetUpPr fitToPage="1"/>
  </sheetPr>
  <dimension ref="A1:O94"/>
  <sheetViews>
    <sheetView showGridLines="0" tabSelected="1" topLeftCell="A69" zoomScaleNormal="100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  <col min="11" max="16384" width="11.42578125" style="64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1733508223</v>
      </c>
      <c r="E10" s="18">
        <v>403658537</v>
      </c>
      <c r="F10" s="18">
        <f>D10+E10</f>
        <v>2137166760</v>
      </c>
      <c r="G10" s="18">
        <v>1315038185</v>
      </c>
      <c r="H10" s="18">
        <v>1315038185</v>
      </c>
      <c r="I10" s="18">
        <f>SUM(H10-D10)</f>
        <v>-418470038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1835943868</v>
      </c>
      <c r="E11" s="18">
        <v>504824079</v>
      </c>
      <c r="F11" s="18">
        <f t="shared" ref="F11:F16" si="0">D11+E11</f>
        <v>2340767947</v>
      </c>
      <c r="G11" s="18">
        <v>504824079</v>
      </c>
      <c r="H11" s="18">
        <v>504824079</v>
      </c>
      <c r="I11" s="18">
        <f t="shared" ref="I11:I40" si="1">SUM(H11-D11)</f>
        <v>-1331119789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1594390591</v>
      </c>
      <c r="E13" s="18">
        <v>225922345</v>
      </c>
      <c r="F13" s="18">
        <f t="shared" si="0"/>
        <v>1820312936</v>
      </c>
      <c r="G13" s="18">
        <v>1201372649</v>
      </c>
      <c r="H13" s="18">
        <v>1201372649</v>
      </c>
      <c r="I13" s="18">
        <f t="shared" si="1"/>
        <v>-393017942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145646000</v>
      </c>
      <c r="E14" s="18">
        <v>492927664</v>
      </c>
      <c r="F14" s="18">
        <f t="shared" si="0"/>
        <v>638573664</v>
      </c>
      <c r="G14" s="18">
        <v>565702385</v>
      </c>
      <c r="H14" s="18">
        <v>565702385</v>
      </c>
      <c r="I14" s="18">
        <f t="shared" si="1"/>
        <v>420056385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1058735121</v>
      </c>
      <c r="E15" s="18">
        <v>126258644</v>
      </c>
      <c r="F15" s="18">
        <f t="shared" si="0"/>
        <v>1184993765</v>
      </c>
      <c r="G15" s="18">
        <v>217345057</v>
      </c>
      <c r="H15" s="18">
        <v>217345057</v>
      </c>
      <c r="I15" s="18">
        <f t="shared" si="1"/>
        <v>-841390064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104471801</v>
      </c>
      <c r="E16" s="18">
        <v>35198109</v>
      </c>
      <c r="F16" s="18">
        <f t="shared" si="0"/>
        <v>139669910</v>
      </c>
      <c r="G16" s="18">
        <v>62752590</v>
      </c>
      <c r="H16" s="18">
        <v>62752590</v>
      </c>
      <c r="I16" s="18">
        <f t="shared" si="1"/>
        <v>-41719211</v>
      </c>
      <c r="K16" s="19"/>
    </row>
    <row r="17" spans="2:15" s="16" customFormat="1" ht="12.95" customHeight="1" x14ac:dyDescent="0.25">
      <c r="B17" s="17" t="s">
        <v>21</v>
      </c>
      <c r="C17" s="20"/>
      <c r="D17" s="18">
        <f>SUM(D18:D28)</f>
        <v>42200521728</v>
      </c>
      <c r="E17" s="18">
        <f>SUM(E18:E28)</f>
        <v>2854726864</v>
      </c>
      <c r="F17" s="18">
        <f>SUM(F18:F28)</f>
        <v>45055248592</v>
      </c>
      <c r="G17" s="18">
        <f t="shared" ref="G17:H17" si="2">SUM(G18:G28)</f>
        <v>26950223337</v>
      </c>
      <c r="H17" s="18">
        <f t="shared" si="2"/>
        <v>26950223337</v>
      </c>
      <c r="I17" s="18">
        <f t="shared" si="1"/>
        <v>-15250298391</v>
      </c>
      <c r="K17" s="19"/>
    </row>
    <row r="18" spans="2:15" s="16" customFormat="1" ht="12.95" customHeight="1" x14ac:dyDescent="0.25">
      <c r="C18" s="21" t="s">
        <v>22</v>
      </c>
      <c r="D18" s="22">
        <v>35946744175</v>
      </c>
      <c r="E18" s="22">
        <v>2276130344</v>
      </c>
      <c r="F18" s="22">
        <f>D18+E18</f>
        <v>38222874519</v>
      </c>
      <c r="G18" s="22">
        <v>23118034083</v>
      </c>
      <c r="H18" s="22">
        <v>23118034083</v>
      </c>
      <c r="I18" s="22">
        <f t="shared" si="1"/>
        <v>-12828710092</v>
      </c>
      <c r="K18" s="19"/>
      <c r="N18" s="22"/>
    </row>
    <row r="19" spans="2:15" s="16" customFormat="1" ht="12.95" customHeight="1" x14ac:dyDescent="0.25">
      <c r="C19" s="21" t="s">
        <v>23</v>
      </c>
      <c r="D19" s="22">
        <v>1141625792</v>
      </c>
      <c r="E19" s="22">
        <v>135216329</v>
      </c>
      <c r="F19" s="22">
        <f t="shared" ref="F19:F28" si="3">D19+E19</f>
        <v>1276842121</v>
      </c>
      <c r="G19" s="22">
        <v>796112710</v>
      </c>
      <c r="H19" s="22">
        <v>796112710</v>
      </c>
      <c r="I19" s="22">
        <f t="shared" si="1"/>
        <v>-345513082</v>
      </c>
      <c r="K19" s="19"/>
      <c r="N19" s="22"/>
    </row>
    <row r="20" spans="2:15" s="16" customFormat="1" ht="12.95" customHeight="1" x14ac:dyDescent="0.25">
      <c r="C20" s="21" t="s">
        <v>24</v>
      </c>
      <c r="D20" s="22">
        <v>1461391155</v>
      </c>
      <c r="E20" s="22">
        <v>4386766</v>
      </c>
      <c r="F20" s="22">
        <f t="shared" si="3"/>
        <v>1465777921</v>
      </c>
      <c r="G20" s="22">
        <v>777286206</v>
      </c>
      <c r="H20" s="22">
        <v>777286206</v>
      </c>
      <c r="I20" s="22">
        <f t="shared" si="1"/>
        <v>-684104949</v>
      </c>
      <c r="K20" s="19"/>
      <c r="N20" s="22"/>
    </row>
    <row r="21" spans="2:15" s="16" customFormat="1" ht="12.95" customHeight="1" x14ac:dyDescent="0.25">
      <c r="C21" s="21" t="s">
        <v>25</v>
      </c>
      <c r="D21" s="22">
        <v>843217014</v>
      </c>
      <c r="E21" s="22">
        <v>117684694</v>
      </c>
      <c r="F21" s="22">
        <f t="shared" si="3"/>
        <v>960901708</v>
      </c>
      <c r="G21" s="22">
        <v>428937704</v>
      </c>
      <c r="H21" s="22">
        <v>428937704</v>
      </c>
      <c r="I21" s="22">
        <f t="shared" si="1"/>
        <v>-414279310</v>
      </c>
      <c r="K21" s="19"/>
      <c r="N21" s="22"/>
      <c r="O21" s="22"/>
    </row>
    <row r="22" spans="2:15" s="16" customFormat="1" ht="12.95" customHeight="1" x14ac:dyDescent="0.25">
      <c r="C22" s="21" t="s">
        <v>26</v>
      </c>
      <c r="D22" s="22">
        <v>67839193</v>
      </c>
      <c r="E22" s="22">
        <v>-6344269</v>
      </c>
      <c r="F22" s="22">
        <f t="shared" si="3"/>
        <v>61494924</v>
      </c>
      <c r="G22" s="22">
        <v>27392916</v>
      </c>
      <c r="H22" s="22">
        <v>27392916</v>
      </c>
      <c r="I22" s="22">
        <f t="shared" si="1"/>
        <v>-40446277</v>
      </c>
      <c r="K22" s="19"/>
    </row>
    <row r="23" spans="2:15" s="16" customFormat="1" ht="12.95" customHeight="1" x14ac:dyDescent="0.25">
      <c r="C23" s="21" t="s">
        <v>27</v>
      </c>
      <c r="D23" s="22">
        <v>242364301</v>
      </c>
      <c r="E23" s="22">
        <v>2229042</v>
      </c>
      <c r="F23" s="22">
        <f t="shared" si="3"/>
        <v>244593343</v>
      </c>
      <c r="G23" s="22">
        <v>116497126</v>
      </c>
      <c r="H23" s="22">
        <v>116497126</v>
      </c>
      <c r="I23" s="22">
        <f t="shared" si="1"/>
        <v>-125867175</v>
      </c>
      <c r="K23" s="19"/>
    </row>
    <row r="24" spans="2:15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19"/>
      <c r="O24" s="23"/>
    </row>
    <row r="25" spans="2:15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5" s="16" customFormat="1" ht="12.95" customHeight="1" x14ac:dyDescent="0.25">
      <c r="C26" s="21" t="s">
        <v>30</v>
      </c>
      <c r="D26" s="22">
        <v>493429970</v>
      </c>
      <c r="E26" s="22">
        <v>150543247</v>
      </c>
      <c r="F26" s="22">
        <f t="shared" si="3"/>
        <v>643973217</v>
      </c>
      <c r="G26" s="22">
        <v>341880999</v>
      </c>
      <c r="H26" s="22">
        <v>341880999</v>
      </c>
      <c r="I26" s="22">
        <f t="shared" si="1"/>
        <v>-151548971</v>
      </c>
      <c r="K26" s="19"/>
    </row>
    <row r="27" spans="2:15" s="16" customFormat="1" ht="12.95" customHeight="1" x14ac:dyDescent="0.25">
      <c r="C27" s="21" t="s">
        <v>31</v>
      </c>
      <c r="D27" s="22">
        <v>2003910128</v>
      </c>
      <c r="E27" s="22">
        <v>174880711</v>
      </c>
      <c r="F27" s="22">
        <f t="shared" si="3"/>
        <v>2178790839</v>
      </c>
      <c r="G27" s="22">
        <v>1344081593</v>
      </c>
      <c r="H27" s="22">
        <v>1344081593</v>
      </c>
      <c r="I27" s="22">
        <f t="shared" si="1"/>
        <v>-659828535</v>
      </c>
      <c r="K27" s="19"/>
    </row>
    <row r="28" spans="2:15" s="16" customFormat="1" ht="12.75" customHeight="1" x14ac:dyDescent="0.25">
      <c r="C28" s="24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5" s="16" customFormat="1" ht="12.95" customHeight="1" x14ac:dyDescent="0.25">
      <c r="B29" s="17" t="s">
        <v>33</v>
      </c>
      <c r="C29" s="20"/>
      <c r="D29" s="18">
        <f>SUM(D30:D34)</f>
        <v>2930259368</v>
      </c>
      <c r="E29" s="18">
        <f>SUM(E30:E34)</f>
        <v>852891819</v>
      </c>
      <c r="F29" s="18">
        <f>SUM(F30:F34)</f>
        <v>3783151187</v>
      </c>
      <c r="G29" s="18">
        <f t="shared" ref="G29:H29" si="4">SUM(G30:G34)</f>
        <v>1904418306</v>
      </c>
      <c r="H29" s="18">
        <f t="shared" si="4"/>
        <v>1904418306</v>
      </c>
      <c r="I29" s="18">
        <f t="shared" si="1"/>
        <v>-1025841062</v>
      </c>
      <c r="K29" s="19"/>
    </row>
    <row r="30" spans="2:15" s="16" customFormat="1" ht="12.95" customHeight="1" x14ac:dyDescent="0.25">
      <c r="C30" s="21" t="s">
        <v>34</v>
      </c>
      <c r="D30" s="22">
        <v>0</v>
      </c>
      <c r="E30" s="22">
        <v>0</v>
      </c>
      <c r="F30" s="22">
        <f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5" s="16" customFormat="1" ht="12.95" customHeight="1" x14ac:dyDescent="0.25">
      <c r="C31" s="21" t="s">
        <v>35</v>
      </c>
      <c r="D31" s="22">
        <v>53220088</v>
      </c>
      <c r="E31" s="22">
        <v>0</v>
      </c>
      <c r="F31" s="22">
        <f t="shared" ref="F31:F40" si="5">D31+E31</f>
        <v>53220088</v>
      </c>
      <c r="G31" s="22">
        <v>26610042</v>
      </c>
      <c r="H31" s="22">
        <v>26610042</v>
      </c>
      <c r="I31" s="22">
        <f t="shared" si="1"/>
        <v>-26610046</v>
      </c>
      <c r="K31" s="19"/>
    </row>
    <row r="32" spans="2:15" s="16" customFormat="1" ht="12.95" customHeight="1" x14ac:dyDescent="0.25">
      <c r="C32" s="21" t="s">
        <v>36</v>
      </c>
      <c r="D32" s="22">
        <v>285129865</v>
      </c>
      <c r="E32" s="22">
        <v>30102044</v>
      </c>
      <c r="F32" s="22">
        <f t="shared" si="5"/>
        <v>315231909</v>
      </c>
      <c r="G32" s="22">
        <v>168596300</v>
      </c>
      <c r="H32" s="22">
        <v>168596300</v>
      </c>
      <c r="I32" s="22">
        <f t="shared" si="1"/>
        <v>-116533565</v>
      </c>
      <c r="K32" s="19"/>
    </row>
    <row r="33" spans="1:14" s="16" customFormat="1" ht="12.95" customHeight="1" x14ac:dyDescent="0.25">
      <c r="C33" s="21" t="s">
        <v>37</v>
      </c>
      <c r="D33" s="22">
        <v>19163798</v>
      </c>
      <c r="E33" s="22">
        <v>-1513347</v>
      </c>
      <c r="F33" s="22">
        <f t="shared" si="5"/>
        <v>17650451</v>
      </c>
      <c r="G33" s="22">
        <v>8146340</v>
      </c>
      <c r="H33" s="22">
        <v>8146340</v>
      </c>
      <c r="I33" s="22">
        <f t="shared" si="1"/>
        <v>-11017458</v>
      </c>
      <c r="K33" s="19"/>
    </row>
    <row r="34" spans="1:14" s="16" customFormat="1" ht="12.95" customHeight="1" x14ac:dyDescent="0.25">
      <c r="C34" s="21" t="s">
        <v>38</v>
      </c>
      <c r="D34" s="22">
        <v>2572745617</v>
      </c>
      <c r="E34" s="22">
        <v>824303122</v>
      </c>
      <c r="F34" s="22">
        <f t="shared" si="5"/>
        <v>3397048739</v>
      </c>
      <c r="G34" s="22">
        <v>1701065624</v>
      </c>
      <c r="H34" s="22">
        <v>1701065624</v>
      </c>
      <c r="I34" s="22">
        <f t="shared" si="1"/>
        <v>-871679993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5">
        <f t="shared" si="5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6">SUM(E37)</f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6">
        <v>0</v>
      </c>
      <c r="E37" s="26">
        <v>0</v>
      </c>
      <c r="F37" s="26">
        <f t="shared" si="5"/>
        <v>0</v>
      </c>
      <c r="G37" s="26">
        <v>0</v>
      </c>
      <c r="H37" s="26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5">
        <f>SUM(D39:D40)</f>
        <v>0</v>
      </c>
      <c r="E38" s="25">
        <f t="shared" ref="E38:H38" si="7">SUM(E39:E40)</f>
        <v>0</v>
      </c>
      <c r="F38" s="25">
        <f t="shared" si="7"/>
        <v>0</v>
      </c>
      <c r="G38" s="25">
        <f t="shared" si="7"/>
        <v>0</v>
      </c>
      <c r="H38" s="25">
        <f t="shared" si="7"/>
        <v>0</v>
      </c>
      <c r="I38" s="25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6">
        <v>0</v>
      </c>
      <c r="E39" s="26">
        <v>0</v>
      </c>
      <c r="F39" s="26">
        <f t="shared" si="5"/>
        <v>0</v>
      </c>
      <c r="G39" s="26">
        <v>0</v>
      </c>
      <c r="H39" s="26">
        <v>0</v>
      </c>
      <c r="I39" s="26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6">
        <v>0</v>
      </c>
      <c r="E40" s="26">
        <v>0</v>
      </c>
      <c r="F40" s="26">
        <f t="shared" si="5"/>
        <v>0</v>
      </c>
      <c r="G40" s="26">
        <v>0</v>
      </c>
      <c r="H40" s="26">
        <v>0</v>
      </c>
      <c r="I40" s="26">
        <f t="shared" si="1"/>
        <v>0</v>
      </c>
      <c r="K40" s="19"/>
    </row>
    <row r="41" spans="1:14" s="16" customFormat="1" ht="12.95" customHeight="1" x14ac:dyDescent="0.25">
      <c r="D41" s="27"/>
      <c r="E41" s="27"/>
      <c r="F41" s="27"/>
      <c r="G41" s="27"/>
      <c r="H41" s="27"/>
      <c r="I41" s="27"/>
      <c r="K41" s="19"/>
      <c r="M41" s="26"/>
    </row>
    <row r="42" spans="1:14" s="16" customFormat="1" ht="12.95" customHeight="1" x14ac:dyDescent="0.25">
      <c r="A42" s="28" t="s">
        <v>45</v>
      </c>
      <c r="B42" s="28"/>
      <c r="C42" s="28"/>
      <c r="D42" s="29">
        <f>SUM(D10+D11+D12+D13+D14+D15+D16+D17+D29+D35+D36+D38)</f>
        <v>51603476700</v>
      </c>
      <c r="E42" s="30">
        <f>SUM(E10+E11+E12+E13+E14+E15+E16+E17+E29+E35+E36+E38)</f>
        <v>5496408061</v>
      </c>
      <c r="F42" s="29">
        <f>SUM(F10+F11+F12+F13+F14+F15+F16+F17+F29+F35+F36+F38)</f>
        <v>57099884761</v>
      </c>
      <c r="G42" s="29">
        <f>SUM(G10+G11+G12+G13+G14+G15+G16+G17+G29+G35+G36+G38)</f>
        <v>32721676588</v>
      </c>
      <c r="H42" s="29">
        <f>SUM(H10+H11+H12+H13+H14+H15+H16+H17+H29+H35+H36+H38)</f>
        <v>32721676588</v>
      </c>
      <c r="I42" s="31">
        <f>SUM(H42-D42)</f>
        <v>-18881800112</v>
      </c>
      <c r="K42" s="19"/>
      <c r="M42" s="26"/>
    </row>
    <row r="43" spans="1:14" s="16" customFormat="1" ht="12.95" customHeight="1" x14ac:dyDescent="0.25">
      <c r="D43" s="32"/>
      <c r="E43" s="32"/>
      <c r="F43" s="32"/>
      <c r="G43" s="33"/>
      <c r="H43" s="33"/>
      <c r="I43" s="25"/>
      <c r="K43" s="19"/>
      <c r="L43" s="19"/>
      <c r="M43" s="26"/>
      <c r="N43" s="34"/>
    </row>
    <row r="44" spans="1:14" s="16" customFormat="1" ht="12.95" customHeight="1" x14ac:dyDescent="0.25">
      <c r="A44" s="35" t="s">
        <v>46</v>
      </c>
      <c r="B44" s="35"/>
      <c r="C44" s="35"/>
      <c r="D44" s="36"/>
      <c r="E44" s="36"/>
      <c r="F44" s="36"/>
      <c r="G44" s="37"/>
      <c r="H44" s="37"/>
      <c r="I44" s="25">
        <f>SUM(H42-D42)</f>
        <v>-18881800112</v>
      </c>
      <c r="K44" s="19"/>
      <c r="M44" s="26"/>
      <c r="N44" s="34"/>
    </row>
    <row r="45" spans="1:14" s="16" customFormat="1" ht="12.95" customHeight="1" x14ac:dyDescent="0.25">
      <c r="D45" s="32"/>
      <c r="E45" s="32"/>
      <c r="F45" s="32"/>
      <c r="G45" s="33"/>
      <c r="H45" s="33"/>
      <c r="I45" s="33"/>
      <c r="K45" s="19"/>
      <c r="L45" s="34"/>
      <c r="N45" s="34"/>
    </row>
    <row r="46" spans="1:14" s="16" customFormat="1" ht="12.95" customHeight="1" x14ac:dyDescent="0.25">
      <c r="A46" s="13" t="s">
        <v>47</v>
      </c>
      <c r="B46" s="13"/>
      <c r="C46" s="13"/>
      <c r="D46" s="38"/>
      <c r="E46" s="38"/>
      <c r="F46" s="38"/>
      <c r="G46" s="39"/>
      <c r="H46" s="39"/>
      <c r="I46" s="39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62605526309</v>
      </c>
      <c r="E47" s="18">
        <f>SUM(E48:E55)</f>
        <v>-1645769262</v>
      </c>
      <c r="F47" s="18">
        <f>SUM(F48:F55)</f>
        <v>60959757047</v>
      </c>
      <c r="G47" s="18">
        <f>SUM(G48:G55)</f>
        <v>30720894387</v>
      </c>
      <c r="H47" s="18">
        <f>SUM(H48:H55)</f>
        <v>30720894387</v>
      </c>
      <c r="I47" s="18">
        <f t="shared" ref="I47:I67" si="8">SUM(H47-D47)</f>
        <v>-31884631922</v>
      </c>
      <c r="K47" s="19"/>
      <c r="N47" s="40"/>
    </row>
    <row r="48" spans="1:14" s="16" customFormat="1" ht="12.95" customHeight="1" x14ac:dyDescent="0.25">
      <c r="C48" s="24" t="s">
        <v>49</v>
      </c>
      <c r="D48" s="22">
        <v>24657481159</v>
      </c>
      <c r="E48" s="22">
        <v>-1542893609</v>
      </c>
      <c r="F48" s="22">
        <f>D48+E48</f>
        <v>23114587550</v>
      </c>
      <c r="G48" s="22">
        <v>10302930760</v>
      </c>
      <c r="H48" s="22">
        <v>10302930760</v>
      </c>
      <c r="I48" s="22">
        <f t="shared" si="8"/>
        <v>-14354550399</v>
      </c>
      <c r="K48" s="19"/>
    </row>
    <row r="49" spans="1:11" s="16" customFormat="1" ht="12.95" customHeight="1" x14ac:dyDescent="0.25">
      <c r="C49" s="21" t="s">
        <v>50</v>
      </c>
      <c r="D49" s="22">
        <v>6266423953</v>
      </c>
      <c r="E49" s="22">
        <v>-926914301</v>
      </c>
      <c r="F49" s="22">
        <f t="shared" ref="F49:F55" si="9">D49+E49</f>
        <v>5339509652</v>
      </c>
      <c r="G49" s="22">
        <v>1955640718</v>
      </c>
      <c r="H49" s="22">
        <v>1955640718</v>
      </c>
      <c r="I49" s="22">
        <f t="shared" si="8"/>
        <v>-4310783235</v>
      </c>
      <c r="K49" s="19"/>
    </row>
    <row r="50" spans="1:11" s="16" customFormat="1" ht="12.95" customHeight="1" x14ac:dyDescent="0.25">
      <c r="C50" s="21" t="s">
        <v>51</v>
      </c>
      <c r="D50" s="22">
        <v>17747874642</v>
      </c>
      <c r="E50" s="22">
        <v>597852702</v>
      </c>
      <c r="F50" s="22">
        <f t="shared" si="9"/>
        <v>18345727344</v>
      </c>
      <c r="G50" s="22">
        <v>11246577486</v>
      </c>
      <c r="H50" s="22">
        <v>11246577486</v>
      </c>
      <c r="I50" s="22">
        <f t="shared" si="8"/>
        <v>-6501297156</v>
      </c>
      <c r="K50" s="19"/>
    </row>
    <row r="51" spans="1:11" s="16" customFormat="1" ht="26.25" customHeight="1" x14ac:dyDescent="0.25">
      <c r="C51" s="24" t="s">
        <v>52</v>
      </c>
      <c r="D51" s="22">
        <v>5110435332</v>
      </c>
      <c r="E51" s="22">
        <v>-5769936</v>
      </c>
      <c r="F51" s="22">
        <f t="shared" si="9"/>
        <v>5104665396</v>
      </c>
      <c r="G51" s="22">
        <v>2549447730</v>
      </c>
      <c r="H51" s="22">
        <v>2549447730</v>
      </c>
      <c r="I51" s="22">
        <f t="shared" si="8"/>
        <v>-2560987602</v>
      </c>
      <c r="K51" s="19"/>
    </row>
    <row r="52" spans="1:11" s="16" customFormat="1" ht="12.95" customHeight="1" x14ac:dyDescent="0.25">
      <c r="C52" s="21" t="s">
        <v>53</v>
      </c>
      <c r="D52" s="22">
        <v>2499608471</v>
      </c>
      <c r="E52" s="22">
        <v>224696512</v>
      </c>
      <c r="F52" s="22">
        <f t="shared" si="9"/>
        <v>2724304983</v>
      </c>
      <c r="G52" s="22">
        <v>1474500742</v>
      </c>
      <c r="H52" s="22">
        <v>1474500742</v>
      </c>
      <c r="I52" s="22">
        <f t="shared" si="8"/>
        <v>-1025107729</v>
      </c>
      <c r="K52" s="19"/>
    </row>
    <row r="53" spans="1:11" s="16" customFormat="1" ht="12.95" customHeight="1" x14ac:dyDescent="0.25">
      <c r="C53" s="21" t="s">
        <v>54</v>
      </c>
      <c r="D53" s="22">
        <v>475888349</v>
      </c>
      <c r="E53" s="22">
        <v>0</v>
      </c>
      <c r="F53" s="22">
        <f t="shared" si="9"/>
        <v>475888349</v>
      </c>
      <c r="G53" s="22">
        <v>236036727</v>
      </c>
      <c r="H53" s="22">
        <v>236036727</v>
      </c>
      <c r="I53" s="22">
        <f t="shared" si="8"/>
        <v>-239851622</v>
      </c>
      <c r="K53" s="19"/>
    </row>
    <row r="54" spans="1:11" s="16" customFormat="1" ht="26.25" customHeight="1" x14ac:dyDescent="0.25">
      <c r="A54" s="41"/>
      <c r="B54" s="41"/>
      <c r="C54" s="24" t="s">
        <v>55</v>
      </c>
      <c r="D54" s="22">
        <v>250719767</v>
      </c>
      <c r="E54" s="22">
        <v>7259370</v>
      </c>
      <c r="F54" s="22">
        <f t="shared" si="9"/>
        <v>257979137</v>
      </c>
      <c r="G54" s="22">
        <v>157691232</v>
      </c>
      <c r="H54" s="22">
        <v>157691232</v>
      </c>
      <c r="I54" s="22">
        <f t="shared" si="8"/>
        <v>-93028535</v>
      </c>
      <c r="K54" s="19"/>
    </row>
    <row r="55" spans="1:11" s="16" customFormat="1" ht="12.95" customHeight="1" x14ac:dyDescent="0.25">
      <c r="C55" s="21" t="s">
        <v>56</v>
      </c>
      <c r="D55" s="22">
        <v>5597094636</v>
      </c>
      <c r="E55" s="22">
        <v>0</v>
      </c>
      <c r="F55" s="22">
        <f t="shared" si="9"/>
        <v>5597094636</v>
      </c>
      <c r="G55" s="22">
        <v>2798068992</v>
      </c>
      <c r="H55" s="22">
        <v>2798068992</v>
      </c>
      <c r="I55" s="22">
        <f t="shared" si="8"/>
        <v>-2799025644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17244113</v>
      </c>
      <c r="E56" s="18">
        <f>SUM(E57:E60)</f>
        <v>216617890</v>
      </c>
      <c r="F56" s="18">
        <f>SUM(F57:F60)</f>
        <v>233862003</v>
      </c>
      <c r="G56" s="18">
        <f t="shared" ref="G56:H56" si="10">SUM(G57:G60)</f>
        <v>230327232</v>
      </c>
      <c r="H56" s="18">
        <f t="shared" si="10"/>
        <v>230327232</v>
      </c>
      <c r="I56" s="18">
        <f t="shared" si="8"/>
        <v>213083119</v>
      </c>
      <c r="K56" s="19"/>
    </row>
    <row r="57" spans="1:11" s="16" customFormat="1" ht="12.95" customHeight="1" x14ac:dyDescent="0.25">
      <c r="A57" s="41"/>
      <c r="B57" s="41"/>
      <c r="C57" s="21" t="s">
        <v>58</v>
      </c>
      <c r="D57" s="22">
        <v>0</v>
      </c>
      <c r="E57" s="22">
        <v>0</v>
      </c>
      <c r="F57" s="22">
        <f t="shared" ref="F57:F65" si="11">D57+E57</f>
        <v>0</v>
      </c>
      <c r="G57" s="22">
        <v>0</v>
      </c>
      <c r="H57" s="22">
        <v>0</v>
      </c>
      <c r="I57" s="22">
        <f t="shared" si="8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11"/>
        <v>0</v>
      </c>
      <c r="G58" s="22">
        <v>0</v>
      </c>
      <c r="H58" s="22">
        <v>0</v>
      </c>
      <c r="I58" s="22">
        <f t="shared" si="8"/>
        <v>0</v>
      </c>
      <c r="K58" s="19"/>
    </row>
    <row r="59" spans="1:11" s="16" customFormat="1" ht="12.95" customHeight="1" x14ac:dyDescent="0.25">
      <c r="A59" s="41"/>
      <c r="B59" s="41"/>
      <c r="C59" s="21" t="s">
        <v>60</v>
      </c>
      <c r="D59" s="22">
        <v>9814358</v>
      </c>
      <c r="E59" s="22">
        <v>74402266</v>
      </c>
      <c r="F59" s="22">
        <f t="shared" si="11"/>
        <v>84216624</v>
      </c>
      <c r="G59" s="22">
        <v>84216624</v>
      </c>
      <c r="H59" s="22">
        <v>84216624</v>
      </c>
      <c r="I59" s="22">
        <f t="shared" si="8"/>
        <v>74402266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142215624</v>
      </c>
      <c r="F60" s="22">
        <f t="shared" si="11"/>
        <v>149645379</v>
      </c>
      <c r="G60" s="42">
        <v>146110608</v>
      </c>
      <c r="H60" s="42">
        <v>146110608</v>
      </c>
      <c r="I60" s="42">
        <f t="shared" si="8"/>
        <v>138680853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156551220</v>
      </c>
      <c r="E61" s="18">
        <f>SUM(E62:E63)</f>
        <v>-2433295</v>
      </c>
      <c r="F61" s="18">
        <f>SUM(F62:F63)</f>
        <v>154117925</v>
      </c>
      <c r="G61" s="18">
        <f t="shared" ref="G61:H61" si="12">SUM(G62:G63)</f>
        <v>75407117</v>
      </c>
      <c r="H61" s="18">
        <f t="shared" si="12"/>
        <v>75407117</v>
      </c>
      <c r="I61" s="18">
        <f t="shared" si="8"/>
        <v>-81144103</v>
      </c>
      <c r="K61" s="19"/>
    </row>
    <row r="62" spans="1:11" s="16" customFormat="1" ht="26.25" customHeight="1" x14ac:dyDescent="0.25">
      <c r="C62" s="21" t="s">
        <v>62</v>
      </c>
      <c r="D62" s="22">
        <v>156551220</v>
      </c>
      <c r="E62" s="22">
        <v>-2433295</v>
      </c>
      <c r="F62" s="22">
        <f t="shared" ref="F62" si="13">D62+E62</f>
        <v>154117925</v>
      </c>
      <c r="G62" s="42">
        <v>75407117</v>
      </c>
      <c r="H62" s="42">
        <v>75407117</v>
      </c>
      <c r="I62" s="22">
        <f t="shared" si="8"/>
        <v>-81144103</v>
      </c>
      <c r="K62" s="19"/>
    </row>
    <row r="63" spans="1:11" s="16" customFormat="1" ht="12.95" customHeight="1" x14ac:dyDescent="0.25">
      <c r="C63" s="21" t="s">
        <v>63</v>
      </c>
      <c r="D63" s="42">
        <v>0</v>
      </c>
      <c r="E63" s="42">
        <v>0</v>
      </c>
      <c r="F63" s="22">
        <f t="shared" si="11"/>
        <v>0</v>
      </c>
      <c r="G63" s="42">
        <v>0</v>
      </c>
      <c r="H63" s="42">
        <v>0</v>
      </c>
      <c r="I63" s="42">
        <f t="shared" si="8"/>
        <v>0</v>
      </c>
      <c r="K63" s="19"/>
    </row>
    <row r="64" spans="1:11" s="16" customFormat="1" ht="27" customHeight="1" x14ac:dyDescent="0.25">
      <c r="A64" s="41"/>
      <c r="B64" s="43" t="s">
        <v>64</v>
      </c>
      <c r="C64" s="43"/>
      <c r="D64" s="18">
        <v>9278941726</v>
      </c>
      <c r="E64" s="18">
        <v>-382441652</v>
      </c>
      <c r="F64" s="18">
        <f>D64+E64</f>
        <v>8896500074</v>
      </c>
      <c r="G64" s="18">
        <v>4269660271</v>
      </c>
      <c r="H64" s="18">
        <v>4269660271</v>
      </c>
      <c r="I64" s="18">
        <f t="shared" si="8"/>
        <v>-5009281455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11"/>
        <v>0</v>
      </c>
      <c r="G65" s="18">
        <v>0</v>
      </c>
      <c r="H65" s="18">
        <v>0</v>
      </c>
      <c r="I65" s="18">
        <f t="shared" si="8"/>
        <v>0</v>
      </c>
      <c r="K65" s="19"/>
    </row>
    <row r="66" spans="1:11" s="16" customFormat="1" ht="12.95" customHeight="1" x14ac:dyDescent="0.25">
      <c r="D66" s="27"/>
      <c r="E66" s="27"/>
      <c r="F66" s="27"/>
      <c r="G66" s="27"/>
      <c r="H66" s="27"/>
      <c r="I66" s="27"/>
      <c r="K66" s="19"/>
    </row>
    <row r="67" spans="1:11" s="16" customFormat="1" ht="12.95" customHeight="1" x14ac:dyDescent="0.25">
      <c r="A67" s="28" t="s">
        <v>66</v>
      </c>
      <c r="B67" s="28"/>
      <c r="C67" s="28"/>
      <c r="D67" s="29">
        <f>SUM(D47+D56+D61+D64+D65)</f>
        <v>72058263368</v>
      </c>
      <c r="E67" s="30">
        <f>SUM(E47+E56+E61+E64+E65)</f>
        <v>-1814026319</v>
      </c>
      <c r="F67" s="29">
        <f>SUM(F47+F56+F61+F64+F65)</f>
        <v>70244237049</v>
      </c>
      <c r="G67" s="29">
        <f>SUM(G47+G56+G61+G64+G65)</f>
        <v>35296289007</v>
      </c>
      <c r="H67" s="29">
        <f>SUM(H47+H56+H61+H64+H65)</f>
        <v>35296289007</v>
      </c>
      <c r="I67" s="31">
        <f t="shared" si="8"/>
        <v>-36761974361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14">SUM(E70)</f>
        <v>0</v>
      </c>
      <c r="F69" s="18">
        <f>D69+E69</f>
        <v>0</v>
      </c>
      <c r="G69" s="18">
        <f t="shared" si="14"/>
        <v>0</v>
      </c>
      <c r="H69" s="18">
        <f t="shared" si="14"/>
        <v>0</v>
      </c>
      <c r="I69" s="18">
        <f t="shared" ref="I69:I72" si="15">SUM(H69-D69)</f>
        <v>0</v>
      </c>
      <c r="K69" s="19"/>
    </row>
    <row r="70" spans="1:11" s="16" customFormat="1" ht="12.95" customHeight="1" x14ac:dyDescent="0.25">
      <c r="B70" s="44" t="s">
        <v>68</v>
      </c>
      <c r="C70" s="44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5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5" t="s">
        <v>69</v>
      </c>
      <c r="B72" s="45"/>
      <c r="C72" s="45"/>
      <c r="D72" s="46">
        <f>SUM(D42+D67+D69)</f>
        <v>123661740068</v>
      </c>
      <c r="E72" s="47">
        <f>SUM(E42+E67+E69)</f>
        <v>3682381742</v>
      </c>
      <c r="F72" s="46">
        <f>SUM(F42+F67+F69)</f>
        <v>127344121810</v>
      </c>
      <c r="G72" s="46">
        <f>SUM(G42+G67+G69)</f>
        <v>68017965595</v>
      </c>
      <c r="H72" s="46">
        <f>SUM(H42+H67+H69)</f>
        <v>68017965595</v>
      </c>
      <c r="I72" s="48">
        <f t="shared" si="15"/>
        <v>-55643774473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7"/>
      <c r="E74" s="27"/>
      <c r="F74" s="27"/>
      <c r="G74" s="27"/>
      <c r="H74" s="27"/>
      <c r="I74" s="27"/>
      <c r="K74" s="19"/>
    </row>
    <row r="75" spans="1:11" s="16" customFormat="1" ht="12.95" customHeight="1" x14ac:dyDescent="0.25">
      <c r="B75" s="49" t="s">
        <v>71</v>
      </c>
      <c r="C75" s="49"/>
      <c r="D75" s="50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6">SUM(H75-D75)</f>
        <v>0</v>
      </c>
      <c r="K75" s="19"/>
    </row>
    <row r="76" spans="1:11" s="16" customFormat="1" ht="12.95" customHeight="1" x14ac:dyDescent="0.25">
      <c r="B76" s="49"/>
      <c r="C76" s="49"/>
      <c r="D76" s="50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9" t="s">
        <v>72</v>
      </c>
      <c r="C77" s="49"/>
      <c r="D77" s="50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7">SUM(H77-D77)</f>
        <v>0</v>
      </c>
      <c r="K77" s="19"/>
    </row>
    <row r="78" spans="1:11" s="16" customFormat="1" ht="12.95" customHeight="1" x14ac:dyDescent="0.25">
      <c r="B78" s="49"/>
      <c r="C78" s="49"/>
      <c r="D78" s="50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4"/>
      <c r="C79" s="24"/>
      <c r="D79" s="27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1">
        <f>SUM(D75+D77)</f>
        <v>0</v>
      </c>
      <c r="E80" s="18">
        <f t="shared" ref="E80:H80" si="18">SUM(E75+E77)</f>
        <v>0</v>
      </c>
      <c r="F80" s="18">
        <f t="shared" si="18"/>
        <v>0</v>
      </c>
      <c r="G80" s="18">
        <f t="shared" si="18"/>
        <v>0</v>
      </c>
      <c r="H80" s="18">
        <f t="shared" si="18"/>
        <v>0</v>
      </c>
      <c r="I80" s="18">
        <f t="shared" ref="I80" si="19">SUM(H80-D80)</f>
        <v>0</v>
      </c>
      <c r="K80" s="19"/>
    </row>
    <row r="81" spans="1:11" s="56" customFormat="1" ht="5.0999999999999996" customHeight="1" x14ac:dyDescent="0.2">
      <c r="A81" s="52"/>
      <c r="B81" s="52"/>
      <c r="C81" s="52"/>
      <c r="D81" s="52"/>
      <c r="E81" s="53"/>
      <c r="F81" s="54"/>
      <c r="G81" s="55"/>
      <c r="H81" s="55"/>
      <c r="I81" s="55"/>
      <c r="K81" s="19"/>
    </row>
    <row r="82" spans="1:11" s="56" customFormat="1" ht="15" customHeight="1" x14ac:dyDescent="0.2">
      <c r="A82" s="57" t="s">
        <v>73</v>
      </c>
      <c r="B82" s="57"/>
      <c r="C82" s="57"/>
      <c r="D82" s="58"/>
      <c r="E82" s="59"/>
      <c r="F82" s="60"/>
      <c r="G82" s="61"/>
      <c r="H82" s="61"/>
      <c r="I82" s="61"/>
      <c r="K82" s="19"/>
    </row>
    <row r="83" spans="1:11" s="2" customFormat="1" ht="12.75" x14ac:dyDescent="0.2">
      <c r="A83" s="62"/>
      <c r="B83" s="62"/>
      <c r="C83" s="62"/>
      <c r="D83" s="62"/>
      <c r="E83" s="62"/>
      <c r="F83" s="62"/>
      <c r="G83" s="62"/>
      <c r="H83" s="62"/>
      <c r="I83" s="62"/>
      <c r="K83" s="19"/>
    </row>
    <row r="84" spans="1:11" x14ac:dyDescent="0.25">
      <c r="D84" s="18"/>
      <c r="E84" s="18"/>
      <c r="F84" s="18"/>
      <c r="G84" s="18"/>
      <c r="H84" s="18"/>
      <c r="I84" s="63"/>
    </row>
    <row r="85" spans="1:11" x14ac:dyDescent="0.25">
      <c r="D85" s="18"/>
      <c r="E85" s="18"/>
      <c r="F85" s="18"/>
      <c r="G85" s="18"/>
      <c r="H85" s="18"/>
      <c r="I85" s="63"/>
    </row>
    <row r="86" spans="1:11" x14ac:dyDescent="0.25">
      <c r="D86" s="18"/>
      <c r="E86" s="18"/>
      <c r="F86" s="18"/>
      <c r="G86" s="18"/>
      <c r="H86" s="18"/>
      <c r="I86" s="63"/>
    </row>
    <row r="87" spans="1:11" s="67" customFormat="1" x14ac:dyDescent="0.25">
      <c r="A87" s="65"/>
      <c r="B87" s="66"/>
      <c r="C87" s="66"/>
      <c r="D87" s="18"/>
      <c r="E87" s="18"/>
      <c r="F87" s="18"/>
      <c r="G87" s="18"/>
      <c r="H87" s="18"/>
      <c r="I87" s="65"/>
      <c r="J87" s="12"/>
    </row>
    <row r="88" spans="1:11" x14ac:dyDescent="0.25">
      <c r="A88" s="65"/>
      <c r="B88" s="66"/>
      <c r="C88" s="66"/>
      <c r="D88" s="18"/>
      <c r="E88" s="18"/>
      <c r="F88" s="18"/>
      <c r="G88" s="18"/>
      <c r="H88" s="18"/>
      <c r="I88" s="65"/>
    </row>
    <row r="89" spans="1:11" s="72" customFormat="1" x14ac:dyDescent="0.25">
      <c r="A89" s="68"/>
      <c r="B89" s="68"/>
      <c r="C89" s="69"/>
      <c r="D89" s="70"/>
      <c r="E89" s="70"/>
      <c r="F89" s="70"/>
      <c r="G89" s="70"/>
      <c r="H89" s="70"/>
      <c r="I89" s="68"/>
      <c r="J89" s="71"/>
    </row>
    <row r="90" spans="1:11" x14ac:dyDescent="0.25">
      <c r="D90" s="22"/>
      <c r="E90" s="22"/>
      <c r="F90" s="22"/>
      <c r="G90" s="22"/>
      <c r="H90" s="22"/>
      <c r="I90" s="22"/>
    </row>
    <row r="91" spans="1:11" x14ac:dyDescent="0.25">
      <c r="A91" s="73"/>
      <c r="B91" s="73"/>
      <c r="C91" s="73"/>
      <c r="D91" s="73"/>
      <c r="E91" s="73"/>
      <c r="F91" s="73"/>
      <c r="G91" s="73"/>
      <c r="H91" s="73"/>
      <c r="I91" s="73"/>
    </row>
    <row r="92" spans="1:11" x14ac:dyDescent="0.25">
      <c r="H92" s="63"/>
      <c r="I92" s="63"/>
    </row>
    <row r="93" spans="1:11" x14ac:dyDescent="0.25">
      <c r="A93" s="12"/>
      <c r="B93" s="12"/>
      <c r="C93" s="74"/>
      <c r="D93" s="18"/>
      <c r="E93" s="18"/>
      <c r="F93" s="18"/>
      <c r="G93" s="18"/>
      <c r="H93" s="18"/>
      <c r="I93" s="75"/>
    </row>
    <row r="94" spans="1:11" x14ac:dyDescent="0.25">
      <c r="C94" s="12"/>
      <c r="D94" s="76"/>
      <c r="E94" s="76"/>
      <c r="F94" s="76"/>
      <c r="G94" s="76"/>
      <c r="H94" s="76"/>
    </row>
  </sheetData>
  <mergeCells count="41">
    <mergeCell ref="A83:I83"/>
    <mergeCell ref="B87:C87"/>
    <mergeCell ref="B88:C88"/>
    <mergeCell ref="A91:I91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2024-07-29T18:28:31Z</dcterms:created>
  <dcterms:modified xsi:type="dcterms:W3CDTF">2024-07-29T18:28:32Z</dcterms:modified>
</cp:coreProperties>
</file>