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B1B75DB4-6AD0-4179-83FB-AB3B7E081141}" xr6:coauthVersionLast="40" xr6:coauthVersionMax="40" xr10:uidLastSave="{00000000-0000-0000-0000-000000000000}"/>
  <bookViews>
    <workbookView xWindow="0" yWindow="0" windowWidth="25200" windowHeight="11175" xr2:uid="{DC3AFE1A-3AF4-4102-AE8E-5656902803C8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E97" i="1"/>
  <c r="D97" i="1"/>
  <c r="F97" i="1" s="1"/>
  <c r="G96" i="1"/>
  <c r="E96" i="1"/>
  <c r="D96" i="1"/>
  <c r="F96" i="1" s="1"/>
  <c r="H80" i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I38" i="1"/>
  <c r="H38" i="1"/>
  <c r="G38" i="1"/>
  <c r="E38" i="1"/>
  <c r="D38" i="1"/>
  <c r="F38" i="1" s="1"/>
  <c r="I37" i="1"/>
  <c r="F37" i="1"/>
  <c r="I36" i="1"/>
  <c r="H36" i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H42" i="1" s="1"/>
  <c r="G29" i="1"/>
  <c r="G42" i="1" s="1"/>
  <c r="F29" i="1"/>
  <c r="E29" i="1"/>
  <c r="E42" i="1" s="1"/>
  <c r="E72" i="1" s="1"/>
  <c r="E95" i="1" s="1"/>
  <c r="E98" i="1" s="1"/>
  <c r="D29" i="1"/>
  <c r="D42" i="1" s="1"/>
  <c r="D72" i="1" s="1"/>
  <c r="D95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F42" i="1" s="1"/>
  <c r="F72" i="1" s="1"/>
  <c r="I10" i="1"/>
  <c r="F10" i="1"/>
  <c r="I67" i="1" l="1"/>
  <c r="G72" i="1"/>
  <c r="G95" i="1" s="1"/>
  <c r="G98" i="1" s="1"/>
  <c r="F95" i="1"/>
  <c r="F98" i="1" s="1"/>
  <c r="D98" i="1"/>
  <c r="H72" i="1"/>
  <c r="I72" i="1" s="1"/>
  <c r="I42" i="1"/>
  <c r="I44" i="1"/>
</calcChain>
</file>

<file path=xl/sharedStrings.xml><?xml version="1.0" encoding="utf-8"?>
<sst xmlns="http://schemas.openxmlformats.org/spreadsheetml/2006/main" count="82" uniqueCount="78">
  <si>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</si>
  <si>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</si>
  <si>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</si>
  <si>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</si>
  <si>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</si>
  <si>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</si>
  <si>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</si>
  <si>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</si>
  <si>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</si>
  <si>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</si>
  <si>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</si>
  <si>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</si>
  <si>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</si>
  <si>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</si>
  <si>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</si>
  <si>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</si>
  <si>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</si>
  <si>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</si>
  <si>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</si>
  <si>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</si>
  <si>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</si>
  <si>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</si>
  <si>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</si>
  <si>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</si>
  <si>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</si>
  <si>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</si>
  <si>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</si>
  <si>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</si>
  <si>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</si>
  <si>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</si>
  <si>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</si>
  <si>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</si>
  <si>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</si>
  <si>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</si>
  <si>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</si>
  <si>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</si>
  <si>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</si>
  <si>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</si>
  <si>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</si>
  <si>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</si>
  <si>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</si>
  <si>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</si>
  <si>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</si>
  <si>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</si>
  <si>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</si>
  <si>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</si>
  <si>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</si>
  <si>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</si>
  <si>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</si>
  <si>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</si>
  <si>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</si>
  <si>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</si>
  <si>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</si>
  <si>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</si>
  <si>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</si>
  <si>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</si>
  <si>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</si>
  <si>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</si>
  <si>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</si>
  <si>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</si>
  <si>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</si>
  <si>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</si>
  <si>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</si>
  <si>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</si>
  <si>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</si>
  <si>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</si>
  <si>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</si>
  <si>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</si>
  <si>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</si>
  <si>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</si>
  <si>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</si>
  <si>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</si>
  <si>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</si>
  <si>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</si>
  <si>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</si>
  <si>
    <t>Cifras Presupuestales</t>
  </si>
  <si>
    <t>Ajuste de UNICACH</t>
  </si>
  <si>
    <t>Total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</si>
</sst>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1" fillId="0" borderId="0"/>
    <xf numFmtId="0" fontId="12" fillId="0" borderId="0"/>
  </cellStyleXfs>
  <cellXfs count="7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0" fontId="8" fillId="0" borderId="0" xfId="1" applyFont="1"/>
    <xf numFmtId="164" fontId="8" fillId="0" borderId="0" xfId="1" applyNumberFormat="1" applyFont="1"/>
    <xf numFmtId="164" fontId="5" fillId="0" borderId="0" xfId="1" applyNumberFormat="1" applyFont="1"/>
    <xf numFmtId="0" fontId="9" fillId="0" borderId="0" xfId="1" applyFont="1" applyAlignment="1">
      <alignment horizontal="justify" vertical="top"/>
    </xf>
    <xf numFmtId="164" fontId="10" fillId="0" borderId="0" xfId="1" applyNumberFormat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165" fontId="10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8" fillId="4" borderId="0" xfId="2" applyNumberFormat="1" applyFont="1" applyFill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vertical="top"/>
    </xf>
    <xf numFmtId="164" fontId="5" fillId="0" borderId="0" xfId="2" applyNumberFormat="1" applyFont="1" applyAlignment="1">
      <alignment horizontal="right" vertical="top"/>
    </xf>
    <xf numFmtId="167" fontId="11" fillId="0" borderId="0" xfId="3" applyNumberFormat="1" applyFont="1" applyAlignment="1">
      <alignment horizontal="right" vertical="top"/>
    </xf>
    <xf numFmtId="0" fontId="10" fillId="0" borderId="0" xfId="1" applyFont="1" applyAlignment="1">
      <alignment horizontal="justify" vertical="top" wrapText="1"/>
    </xf>
    <xf numFmtId="164" fontId="9" fillId="0" borderId="0" xfId="2" applyNumberFormat="1" applyFont="1" applyAlignment="1">
      <alignment horizontal="right" vertical="top"/>
    </xf>
    <xf numFmtId="166" fontId="10" fillId="0" borderId="0" xfId="1" applyNumberFormat="1" applyFont="1" applyAlignment="1">
      <alignment vertical="top"/>
    </xf>
    <xf numFmtId="0" fontId="9" fillId="5" borderId="0" xfId="4" applyFont="1" applyFill="1" applyAlignment="1">
      <alignment horizontal="left" vertical="center"/>
    </xf>
    <xf numFmtId="164" fontId="8" fillId="5" borderId="0" xfId="2" applyNumberFormat="1" applyFont="1" applyFill="1" applyAlignment="1">
      <alignment horizontal="right" vertical="top"/>
    </xf>
    <xf numFmtId="0" fontId="10" fillId="0" borderId="0" xfId="4" applyFont="1" applyAlignment="1">
      <alignment vertical="center"/>
    </xf>
    <xf numFmtId="166" fontId="13" fillId="0" borderId="0" xfId="2" applyNumberFormat="1" applyFont="1" applyAlignment="1">
      <alignment horizontal="right" vertical="center"/>
    </xf>
    <xf numFmtId="164" fontId="10" fillId="5" borderId="0" xfId="1" applyNumberFormat="1" applyFont="1" applyFill="1" applyAlignment="1">
      <alignment horizontal="center" vertical="top"/>
    </xf>
    <xf numFmtId="164" fontId="10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9" fillId="0" borderId="0" xfId="4" applyFont="1" applyAlignment="1">
      <alignment horizontal="left" vertical="center"/>
    </xf>
    <xf numFmtId="0" fontId="10" fillId="0" borderId="0" xfId="1" applyFont="1" applyAlignment="1">
      <alignment horizontal="justify" vertical="top"/>
    </xf>
    <xf numFmtId="0" fontId="9" fillId="6" borderId="0" xfId="4" applyFont="1" applyFill="1" applyAlignment="1">
      <alignment horizontal="left" vertical="center"/>
    </xf>
    <xf numFmtId="164" fontId="8" fillId="6" borderId="0" xfId="2" applyNumberFormat="1" applyFont="1" applyFill="1" applyAlignment="1">
      <alignment horizontal="right" vertical="top"/>
    </xf>
    <xf numFmtId="0" fontId="10" fillId="0" borderId="0" xfId="4" applyFont="1" applyAlignment="1">
      <alignment vertical="top"/>
    </xf>
    <xf numFmtId="166" fontId="13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vertical="top" wrapText="1"/>
    </xf>
    <xf numFmtId="0" fontId="10" fillId="0" borderId="7" xfId="1" applyFont="1" applyBorder="1" applyAlignment="1">
      <alignment vertical="center"/>
    </xf>
    <xf numFmtId="164" fontId="10" fillId="0" borderId="7" xfId="1" applyNumberFormat="1" applyFont="1" applyBorder="1" applyAlignment="1">
      <alignment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0" fontId="14" fillId="0" borderId="8" xfId="2" applyFont="1" applyBorder="1" applyAlignment="1">
      <alignment horizontal="left" vertical="top" wrapText="1"/>
    </xf>
    <xf numFmtId="164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2" fillId="0" borderId="0" xfId="0" applyFont="1"/>
    <xf numFmtId="0" fontId="10" fillId="0" borderId="0" xfId="1" applyFont="1" applyAlignment="1">
      <alignment horizontal="right" vertical="top"/>
    </xf>
    <xf numFmtId="164" fontId="13" fillId="0" borderId="0" xfId="1" applyNumberFormat="1" applyFont="1"/>
    <xf numFmtId="0" fontId="5" fillId="0" borderId="0" xfId="1" applyFont="1" applyAlignment="1">
      <alignment horizontal="right"/>
    </xf>
    <xf numFmtId="0" fontId="8" fillId="7" borderId="0" xfId="1" applyFont="1" applyFill="1" applyAlignment="1">
      <alignment horizontal="right"/>
    </xf>
    <xf numFmtId="164" fontId="8" fillId="7" borderId="0" xfId="1" applyNumberFormat="1" applyFont="1" applyFill="1"/>
    <xf numFmtId="0" fontId="16" fillId="0" borderId="0" xfId="1" applyFont="1"/>
    <xf numFmtId="164" fontId="16" fillId="0" borderId="0" xfId="1" applyNumberFormat="1" applyFont="1"/>
    <xf numFmtId="0" fontId="17" fillId="0" borderId="0" xfId="0" applyFont="1"/>
    <xf numFmtId="0" fontId="13" fillId="0" borderId="0" xfId="1" applyFont="1"/>
    <xf numFmtId="0" fontId="16" fillId="0" borderId="0" xfId="1" applyFont="1" applyAlignment="1">
      <alignment horizontal="center"/>
    </xf>
    <xf numFmtId="0" fontId="18" fillId="0" borderId="0" xfId="0" applyFont="1"/>
    <xf numFmtId="0" fontId="13" fillId="0" borderId="0" xfId="1" applyFont="1" applyAlignment="1">
      <alignment horizontal="justify"/>
    </xf>
    <xf numFmtId="0" fontId="16" fillId="0" borderId="0" xfId="1" applyFont="1" applyAlignment="1">
      <alignment horizontal="justify"/>
    </xf>
    <xf numFmtId="0" fontId="19" fillId="0" borderId="0" xfId="1" applyFont="1" applyAlignment="1">
      <alignment horizontal="justify" vertical="top"/>
    </xf>
  </cellXfs>
  <cellStyles count="5">
    <cellStyle name="Normal" xfId="0" builtinId="0"/>
    <cellStyle name="Normal 18 2" xfId="4" xr:uid="{46E27672-0727-440C-8645-3CA40AF49364}"/>
    <cellStyle name="Normal 18 2 2" xfId="1" xr:uid="{1A9D4BB0-A332-408C-9876-88584B8BFBDD}"/>
    <cellStyle name="Normal 2 2" xfId="2" xr:uid="{67A677CD-D259-47C4-93CA-63FFDC1F6919}"/>
    <cellStyle name="Normal 3 2 2 2 3" xfId="3" xr:uid="{845260F0-A709-4DDE-AFD5-8468231A8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CB9053-F4C8-412F-8867-E28EB01C8A31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37FD-ECC2-4306-AA86-E613D616D659}">
  <sheetPr>
    <tabColor theme="0"/>
  </sheetPr>
  <dimension ref="A1:K115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22000000</v>
      </c>
      <c r="E16" s="19">
        <v>17623357</v>
      </c>
      <c r="F16" s="19">
        <f t="shared" si="0"/>
        <v>39623357</v>
      </c>
      <c r="G16" s="19">
        <v>24558102</v>
      </c>
      <c r="H16" s="19">
        <v>24558102</v>
      </c>
      <c r="I16" s="19">
        <f>SUM(H16-D16)</f>
        <v>2558102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1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1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1" s="18" customFormat="1" ht="12.95" customHeight="1" x14ac:dyDescent="0.25">
      <c r="B35" s="15" t="s">
        <v>39</v>
      </c>
      <c r="C35" s="21"/>
      <c r="D35" s="19">
        <v>6955714832</v>
      </c>
      <c r="E35" s="19">
        <v>3453637004</v>
      </c>
      <c r="F35" s="19">
        <f t="shared" si="2"/>
        <v>10409351836</v>
      </c>
      <c r="G35" s="19">
        <v>5824892334</v>
      </c>
      <c r="H35" s="19">
        <v>5824892334</v>
      </c>
      <c r="I35" s="19">
        <f t="shared" si="1"/>
        <v>-1130822498</v>
      </c>
      <c r="J35" s="20"/>
    </row>
    <row r="36" spans="1:11" s="18" customFormat="1" ht="12.95" customHeight="1" x14ac:dyDescent="0.25">
      <c r="B36" s="15" t="s">
        <v>40</v>
      </c>
      <c r="C36" s="21"/>
      <c r="D36" s="28">
        <f>SUM(D37)</f>
        <v>18841760</v>
      </c>
      <c r="E36" s="19">
        <f>SUM(E37)</f>
        <v>6113453</v>
      </c>
      <c r="F36" s="19">
        <f t="shared" si="2"/>
        <v>24955213</v>
      </c>
      <c r="G36" s="28">
        <f>G37</f>
        <v>18590820</v>
      </c>
      <c r="H36" s="19">
        <f>H37</f>
        <v>18590820</v>
      </c>
      <c r="I36" s="19">
        <f t="shared" si="1"/>
        <v>-250940</v>
      </c>
      <c r="K36" s="29"/>
    </row>
    <row r="37" spans="1:11" s="18" customFormat="1" ht="12.95" customHeight="1" x14ac:dyDescent="0.25">
      <c r="C37" s="24" t="s">
        <v>41</v>
      </c>
      <c r="D37" s="25">
        <v>18841760</v>
      </c>
      <c r="E37" s="25">
        <v>6113453</v>
      </c>
      <c r="F37" s="25">
        <f>D37+E37</f>
        <v>24955213</v>
      </c>
      <c r="G37" s="25">
        <v>18590820</v>
      </c>
      <c r="H37" s="25">
        <v>18590820</v>
      </c>
      <c r="I37" s="25">
        <f>SUM(H37-D37)</f>
        <v>-250940</v>
      </c>
    </row>
    <row r="38" spans="1:11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9"/>
    </row>
    <row r="39" spans="1:11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9"/>
    </row>
    <row r="40" spans="1:11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9"/>
    </row>
    <row r="41" spans="1:11" s="18" customFormat="1" ht="12.95" customHeight="1" x14ac:dyDescent="0.25">
      <c r="D41" s="25"/>
      <c r="E41" s="25"/>
      <c r="F41" s="25"/>
      <c r="G41" s="25"/>
      <c r="H41" s="25"/>
      <c r="I41" s="25"/>
      <c r="J41" s="29"/>
    </row>
    <row r="42" spans="1:11" s="32" customFormat="1" ht="15" customHeight="1" x14ac:dyDescent="0.25">
      <c r="A42" s="30" t="s">
        <v>45</v>
      </c>
      <c r="B42" s="30"/>
      <c r="C42" s="30"/>
      <c r="D42" s="31">
        <f>SUM(D10+D11+D12+D13+D14+D15+D16+D17+D29+D35+D36+D38)</f>
        <v>6996556592</v>
      </c>
      <c r="E42" s="31">
        <f>SUM(E10+E11+E12+E13+E14+E15+E16+E17+E29+E35+E36+E38)</f>
        <v>3477373814</v>
      </c>
      <c r="F42" s="31">
        <f>SUM(F10+F11+F12+F13+F14+F15+F16+F17+F29+F35+F36+F38)</f>
        <v>10473930406</v>
      </c>
      <c r="G42" s="31">
        <f>SUM(G10+G11+G12+G13+G14+G15+G16+G17+G29+G35+G36+G38)</f>
        <v>5868041256</v>
      </c>
      <c r="H42" s="31">
        <f>SUM(H10+H11+H12+H13+H14+H15+H16+H17+H29+H35+H36+H38)</f>
        <v>5868041256</v>
      </c>
      <c r="I42" s="31">
        <f>SUM(H42-D42)</f>
        <v>-1128515336</v>
      </c>
      <c r="K42" s="33"/>
    </row>
    <row r="43" spans="1:11" s="18" customFormat="1" ht="12.95" customHeight="1" x14ac:dyDescent="0.25">
      <c r="D43" s="16"/>
      <c r="E43" s="16"/>
      <c r="F43" s="16"/>
      <c r="G43" s="17"/>
      <c r="H43" s="17"/>
      <c r="I43" s="17"/>
    </row>
    <row r="44" spans="1:11" s="18" customFormat="1" ht="12.95" customHeight="1" x14ac:dyDescent="0.25">
      <c r="A44" s="15" t="s">
        <v>46</v>
      </c>
      <c r="B44" s="21"/>
      <c r="C44" s="21"/>
      <c r="D44" s="34"/>
      <c r="E44" s="34"/>
      <c r="F44" s="34"/>
      <c r="G44" s="35"/>
      <c r="H44" s="35"/>
      <c r="I44" s="19">
        <f>SUM(H42-D42)</f>
        <v>-1128515336</v>
      </c>
    </row>
    <row r="45" spans="1:11" s="18" customFormat="1" ht="12.95" customHeight="1" x14ac:dyDescent="0.25">
      <c r="D45" s="16"/>
      <c r="E45" s="16"/>
      <c r="F45" s="16"/>
      <c r="G45" s="17"/>
      <c r="H45" s="17"/>
      <c r="I45" s="17"/>
    </row>
    <row r="46" spans="1:11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1" s="18" customFormat="1" ht="12.95" customHeight="1" x14ac:dyDescent="0.25">
      <c r="B47" s="15" t="s">
        <v>48</v>
      </c>
      <c r="C47" s="21"/>
      <c r="D47" s="28">
        <f>SUM(D48:D55)</f>
        <v>11315319547.000004</v>
      </c>
      <c r="E47" s="19">
        <f>SUM(E48:E55)</f>
        <v>245338780.00000003</v>
      </c>
      <c r="F47" s="19">
        <f>SUM(F48:F55)</f>
        <v>11560658327.000004</v>
      </c>
      <c r="G47" s="28">
        <f>SUM(G48:G55)</f>
        <v>5412367288</v>
      </c>
      <c r="H47" s="19">
        <f>SUM(H48:H55)</f>
        <v>5412367288</v>
      </c>
      <c r="I47" s="19">
        <f t="shared" ref="I47:I65" si="3">SUM(H47-D47)</f>
        <v>-5902952259.0000038</v>
      </c>
      <c r="J47" s="29"/>
    </row>
    <row r="48" spans="1:11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6266423953.0000048</v>
      </c>
      <c r="E49" s="25">
        <v>11938707</v>
      </c>
      <c r="F49" s="25">
        <f t="shared" si="4"/>
        <v>6278362660.0000048</v>
      </c>
      <c r="G49" s="25">
        <v>2837601592</v>
      </c>
      <c r="H49" s="25">
        <v>2837601592</v>
      </c>
      <c r="I49" s="25">
        <f t="shared" si="3"/>
        <v>-3428822361.0000048</v>
      </c>
    </row>
    <row r="50" spans="1:10" s="18" customFormat="1" ht="12.95" customHeight="1" x14ac:dyDescent="0.25">
      <c r="C50" s="24" t="s">
        <v>51</v>
      </c>
      <c r="D50" s="25">
        <v>1392133393.9999995</v>
      </c>
      <c r="E50" s="25">
        <v>120780710.00000003</v>
      </c>
      <c r="F50" s="25">
        <f t="shared" si="4"/>
        <v>1512914103.9999995</v>
      </c>
      <c r="G50" s="25">
        <v>704368471</v>
      </c>
      <c r="H50" s="25">
        <v>704368471</v>
      </c>
      <c r="I50" s="25">
        <f t="shared" si="3"/>
        <v>-687764922.99999952</v>
      </c>
      <c r="J50" s="29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2499608471.0000005</v>
      </c>
      <c r="E52" s="25">
        <v>119549891</v>
      </c>
      <c r="F52" s="25">
        <f t="shared" si="4"/>
        <v>2619158362.0000005</v>
      </c>
      <c r="G52" s="25">
        <v>1170209489</v>
      </c>
      <c r="H52" s="25">
        <v>1170209489</v>
      </c>
      <c r="I52" s="25">
        <f t="shared" si="3"/>
        <v>-1329398982.0000005</v>
      </c>
    </row>
    <row r="53" spans="1:10" s="18" customFormat="1" ht="12.95" customHeight="1" x14ac:dyDescent="0.25">
      <c r="C53" s="24" t="s">
        <v>54</v>
      </c>
      <c r="D53" s="25">
        <v>475888349.00000012</v>
      </c>
      <c r="E53" s="25">
        <v>0</v>
      </c>
      <c r="F53" s="25">
        <f t="shared" si="4"/>
        <v>475888349.00000012</v>
      </c>
      <c r="G53" s="25">
        <v>236036727</v>
      </c>
      <c r="H53" s="25">
        <v>236036727</v>
      </c>
      <c r="I53" s="25">
        <f t="shared" si="3"/>
        <v>-239851622.00000012</v>
      </c>
    </row>
    <row r="54" spans="1:10" s="18" customFormat="1" ht="24.75" customHeight="1" x14ac:dyDescent="0.25">
      <c r="A54" s="36"/>
      <c r="B54" s="36"/>
      <c r="C54" s="27" t="s">
        <v>55</v>
      </c>
      <c r="D54" s="25">
        <v>89186710</v>
      </c>
      <c r="E54" s="25">
        <v>-20564763</v>
      </c>
      <c r="F54" s="25">
        <f t="shared" si="4"/>
        <v>68621947</v>
      </c>
      <c r="G54" s="25">
        <v>37626269</v>
      </c>
      <c r="H54" s="25">
        <v>37626269</v>
      </c>
      <c r="I54" s="25">
        <f t="shared" si="3"/>
        <v>-51560441</v>
      </c>
    </row>
    <row r="55" spans="1:10" s="18" customFormat="1" ht="12.95" customHeight="1" x14ac:dyDescent="0.25">
      <c r="C55" s="27" t="s">
        <v>56</v>
      </c>
      <c r="D55" s="25">
        <v>592078669.99999988</v>
      </c>
      <c r="E55" s="25">
        <v>13634235</v>
      </c>
      <c r="F55" s="25">
        <f t="shared" si="4"/>
        <v>605712904.99999988</v>
      </c>
      <c r="G55" s="25">
        <v>426524740</v>
      </c>
      <c r="H55" s="25">
        <v>426524740</v>
      </c>
      <c r="I55" s="25">
        <f t="shared" si="3"/>
        <v>-165553929.99999988</v>
      </c>
    </row>
    <row r="56" spans="1:10" s="18" customFormat="1" ht="12.95" customHeight="1" x14ac:dyDescent="0.25">
      <c r="B56" s="15" t="s">
        <v>57</v>
      </c>
      <c r="C56" s="21"/>
      <c r="D56" s="28">
        <f>SUM(D57:D60)</f>
        <v>7755482159</v>
      </c>
      <c r="E56" s="19">
        <f>SUM(E57:E60)</f>
        <v>158563945</v>
      </c>
      <c r="F56" s="19">
        <f>SUM(F57:F60)</f>
        <v>7914046104</v>
      </c>
      <c r="G56" s="28">
        <f>SUM(G57:G60)</f>
        <v>2711409305</v>
      </c>
      <c r="H56" s="19">
        <f>SUM(H57:H60)</f>
        <v>2711409305</v>
      </c>
      <c r="I56" s="19">
        <f t="shared" si="3"/>
        <v>-5044072854</v>
      </c>
    </row>
    <row r="57" spans="1:10" s="18" customFormat="1" ht="12.95" customHeight="1" x14ac:dyDescent="0.25">
      <c r="A57" s="36"/>
      <c r="B57" s="36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6"/>
      <c r="B59" s="36"/>
      <c r="C59" s="24" t="s">
        <v>60</v>
      </c>
      <c r="D59" s="25">
        <v>0</v>
      </c>
      <c r="E59" s="25">
        <v>1500000</v>
      </c>
      <c r="F59" s="25">
        <f>D59+E59</f>
        <v>1500000</v>
      </c>
      <c r="G59" s="25">
        <v>500000</v>
      </c>
      <c r="H59" s="25">
        <v>500000</v>
      </c>
      <c r="I59" s="25">
        <f t="shared" si="3"/>
        <v>500000</v>
      </c>
    </row>
    <row r="60" spans="1:10" s="18" customFormat="1" ht="12.95" customHeight="1" x14ac:dyDescent="0.25">
      <c r="C60" s="24" t="s">
        <v>41</v>
      </c>
      <c r="D60" s="25">
        <v>7755482159</v>
      </c>
      <c r="E60" s="25">
        <v>157063945</v>
      </c>
      <c r="F60" s="25">
        <f>D60+E60</f>
        <v>7912546104</v>
      </c>
      <c r="G60" s="25">
        <v>2710909305</v>
      </c>
      <c r="H60" s="25">
        <v>2710909305</v>
      </c>
      <c r="I60" s="25">
        <f t="shared" si="3"/>
        <v>-5044572854</v>
      </c>
    </row>
    <row r="61" spans="1:10" s="18" customFormat="1" ht="12.95" customHeight="1" x14ac:dyDescent="0.25">
      <c r="B61" s="15" t="s">
        <v>61</v>
      </c>
      <c r="C61" s="21"/>
      <c r="D61" s="28">
        <f>SUM(D62:D63)</f>
        <v>62620488</v>
      </c>
      <c r="E61" s="19">
        <f>SUM(E62:E63)</f>
        <v>0</v>
      </c>
      <c r="F61" s="19">
        <f>SUM(F62:F63)</f>
        <v>62620488</v>
      </c>
      <c r="G61" s="28">
        <f>SUM(G62:G63)</f>
        <v>12886452</v>
      </c>
      <c r="H61" s="19">
        <f>SUM(H62:H63)</f>
        <v>12886452</v>
      </c>
      <c r="I61" s="19">
        <f t="shared" si="3"/>
        <v>-49734036</v>
      </c>
    </row>
    <row r="62" spans="1:10" s="18" customFormat="1" ht="12.75" customHeight="1" x14ac:dyDescent="0.25">
      <c r="C62" s="27" t="s">
        <v>62</v>
      </c>
      <c r="D62" s="25">
        <v>62620488</v>
      </c>
      <c r="E62" s="25">
        <v>0</v>
      </c>
      <c r="F62" s="25">
        <f>D62+E62</f>
        <v>62620488</v>
      </c>
      <c r="G62" s="25">
        <v>12886452</v>
      </c>
      <c r="H62" s="25">
        <v>12886452</v>
      </c>
      <c r="I62" s="25">
        <f t="shared" si="3"/>
        <v>-49734036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6"/>
      <c r="B64" s="37" t="s">
        <v>64</v>
      </c>
      <c r="C64" s="37"/>
      <c r="D64" s="19">
        <v>206996716.00000003</v>
      </c>
      <c r="E64" s="19">
        <v>27312184</v>
      </c>
      <c r="F64" s="19">
        <f>D64+E64</f>
        <v>234308900.00000003</v>
      </c>
      <c r="G64" s="19">
        <v>106257815</v>
      </c>
      <c r="H64" s="19">
        <v>106257815</v>
      </c>
      <c r="I64" s="19">
        <f t="shared" si="3"/>
        <v>-100738901.00000003</v>
      </c>
      <c r="J64" s="29"/>
    </row>
    <row r="65" spans="1:11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1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1" s="32" customFormat="1" ht="15" customHeight="1" x14ac:dyDescent="0.25">
      <c r="A67" s="30" t="s">
        <v>66</v>
      </c>
      <c r="B67" s="30"/>
      <c r="C67" s="30"/>
      <c r="D67" s="31">
        <f>SUM(D47+D56+D61+D64+D65)</f>
        <v>19340418910.000004</v>
      </c>
      <c r="E67" s="31">
        <f>SUM(E47+E56+E61+E64+E65)</f>
        <v>431214909</v>
      </c>
      <c r="F67" s="31">
        <f>SUM(F47+F56+F61+F64+F65)</f>
        <v>19771633819.000004</v>
      </c>
      <c r="G67" s="31">
        <f>G47+G56+G61+G64+G65</f>
        <v>8242920860</v>
      </c>
      <c r="H67" s="31">
        <f>SUM(H47+H56+H61+H64+H65)</f>
        <v>8242920860</v>
      </c>
      <c r="I67" s="31">
        <f>SUM(H67-D67)</f>
        <v>-11097498050.000004</v>
      </c>
      <c r="K67" s="18"/>
    </row>
    <row r="68" spans="1:11" s="18" customFormat="1" ht="12.95" customHeight="1" x14ac:dyDescent="0.25">
      <c r="D68" s="25"/>
      <c r="E68" s="25"/>
      <c r="F68" s="25"/>
      <c r="G68" s="25"/>
      <c r="H68" s="25"/>
      <c r="I68" s="25"/>
    </row>
    <row r="69" spans="1:11" s="32" customFormat="1" ht="15" customHeight="1" x14ac:dyDescent="0.25">
      <c r="A69" s="38" t="s">
        <v>67</v>
      </c>
      <c r="B69" s="38"/>
      <c r="C69" s="3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3"/>
    </row>
    <row r="70" spans="1:11" s="18" customFormat="1" ht="12.95" customHeight="1" x14ac:dyDescent="0.25">
      <c r="B70" s="39" t="s">
        <v>68</v>
      </c>
      <c r="C70" s="39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1" s="18" customFormat="1" ht="12.95" customHeight="1" x14ac:dyDescent="0.25">
      <c r="D71" s="25"/>
      <c r="E71" s="25"/>
      <c r="F71" s="25"/>
      <c r="G71" s="25"/>
      <c r="H71" s="25"/>
      <c r="I71" s="25"/>
    </row>
    <row r="72" spans="1:11" s="42" customFormat="1" ht="15.75" customHeight="1" x14ac:dyDescent="0.25">
      <c r="A72" s="40" t="s">
        <v>69</v>
      </c>
      <c r="B72" s="40"/>
      <c r="C72" s="40"/>
      <c r="D72" s="41">
        <f>SUM(D42+D67+D69)</f>
        <v>26336975502.000004</v>
      </c>
      <c r="E72" s="41">
        <f>SUM(E42+E67+E69)</f>
        <v>3908588723</v>
      </c>
      <c r="F72" s="41">
        <f>SUM(F42+F67+F69)</f>
        <v>30245564225.000004</v>
      </c>
      <c r="G72" s="41">
        <f>SUM(G42+G67+G69)</f>
        <v>14110962116</v>
      </c>
      <c r="H72" s="41">
        <f>SUM(H42+H67+H69)</f>
        <v>14110962116</v>
      </c>
      <c r="I72" s="41">
        <f>SUM(H72-D72)</f>
        <v>-12226013386.000004</v>
      </c>
      <c r="K72" s="43"/>
    </row>
    <row r="73" spans="1:11" s="18" customFormat="1" ht="12.95" customHeight="1" x14ac:dyDescent="0.25">
      <c r="D73" s="25"/>
      <c r="E73" s="25"/>
      <c r="F73" s="25"/>
      <c r="G73" s="25"/>
      <c r="H73" s="25"/>
      <c r="I73" s="25"/>
    </row>
    <row r="74" spans="1:11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1" s="18" customFormat="1" ht="12.95" customHeight="1" x14ac:dyDescent="0.25">
      <c r="B75" s="44" t="s">
        <v>71</v>
      </c>
      <c r="C75" s="4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1" s="18" customFormat="1" ht="12.95" customHeight="1" x14ac:dyDescent="0.25">
      <c r="B76" s="44"/>
      <c r="C76" s="44"/>
      <c r="D76" s="25"/>
      <c r="E76" s="25"/>
      <c r="F76" s="25"/>
      <c r="G76" s="25"/>
      <c r="H76" s="25"/>
      <c r="I76" s="25"/>
    </row>
    <row r="77" spans="1:11" s="18" customFormat="1" ht="12.95" customHeight="1" x14ac:dyDescent="0.25">
      <c r="B77" s="44" t="s">
        <v>72</v>
      </c>
      <c r="C77" s="4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1" s="18" customFormat="1" ht="12.95" customHeight="1" x14ac:dyDescent="0.25">
      <c r="B78" s="44"/>
      <c r="C78" s="44"/>
      <c r="D78" s="25"/>
      <c r="E78" s="25"/>
      <c r="F78" s="25"/>
      <c r="G78" s="25"/>
      <c r="H78" s="25"/>
      <c r="I78" s="25"/>
    </row>
    <row r="79" spans="1:11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1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49" customFormat="1" ht="5.0999999999999996" customHeight="1" x14ac:dyDescent="0.2">
      <c r="A81" s="45"/>
      <c r="B81" s="45"/>
      <c r="C81" s="45"/>
      <c r="D81" s="46"/>
      <c r="E81" s="46"/>
      <c r="F81" s="47"/>
      <c r="G81" s="48"/>
      <c r="H81" s="48"/>
      <c r="I81" s="48"/>
    </row>
    <row r="82" spans="1:9" s="49" customFormat="1" ht="15" customHeight="1" x14ac:dyDescent="0.2">
      <c r="A82" s="50" t="s">
        <v>73</v>
      </c>
      <c r="B82" s="50"/>
      <c r="C82" s="50"/>
      <c r="D82" s="51"/>
      <c r="E82" s="51"/>
      <c r="F82" s="52" t="s">
        <v>74</v>
      </c>
      <c r="G82" s="53"/>
      <c r="H82" s="53"/>
      <c r="I82" s="53"/>
    </row>
    <row r="93" spans="1:9" s="55" customFormat="1" x14ac:dyDescent="0.25">
      <c r="A93" s="12"/>
      <c r="B93" s="12"/>
      <c r="C93" s="54" t="s">
        <v>75</v>
      </c>
      <c r="D93" s="13">
        <v>26296133742</v>
      </c>
      <c r="E93" s="13">
        <v>3884851912</v>
      </c>
      <c r="F93" s="13">
        <v>30180985654</v>
      </c>
      <c r="G93" s="13">
        <v>14067813194</v>
      </c>
      <c r="H93" s="13"/>
      <c r="I93" s="13"/>
    </row>
    <row r="95" spans="1:9" s="55" customFormat="1" x14ac:dyDescent="0.25">
      <c r="A95" s="12"/>
      <c r="B95" s="12"/>
      <c r="C95" s="54" t="s">
        <v>76</v>
      </c>
      <c r="D95" s="13">
        <f>D72-D93</f>
        <v>40841760.000003815</v>
      </c>
      <c r="E95" s="13">
        <f>E72-E93</f>
        <v>23736811</v>
      </c>
      <c r="F95" s="13">
        <f>SUM(D95:E95)</f>
        <v>64578571.000003815</v>
      </c>
      <c r="G95" s="13">
        <f>G72-G93</f>
        <v>43148922</v>
      </c>
      <c r="H95" s="13"/>
      <c r="I95" s="13"/>
    </row>
    <row r="96" spans="1:9" x14ac:dyDescent="0.25">
      <c r="C96" s="56" t="s">
        <v>20</v>
      </c>
      <c r="D96" s="14">
        <f>SUM(D16)</f>
        <v>22000000</v>
      </c>
      <c r="E96" s="14">
        <f>SUM(E16)</f>
        <v>17623357</v>
      </c>
      <c r="F96" s="14">
        <f t="shared" ref="F96:F97" si="5">SUM(D96:E96)</f>
        <v>39623357</v>
      </c>
      <c r="G96" s="14">
        <f>SUM(G16)</f>
        <v>24558102</v>
      </c>
      <c r="H96" s="57"/>
    </row>
    <row r="97" spans="1:9" x14ac:dyDescent="0.25">
      <c r="C97" s="58" t="s">
        <v>41</v>
      </c>
      <c r="D97" s="14">
        <f>SUM(D37)</f>
        <v>18841760</v>
      </c>
      <c r="E97" s="14">
        <f>SUM(E37)</f>
        <v>6113453</v>
      </c>
      <c r="F97" s="14">
        <f t="shared" si="5"/>
        <v>24955213</v>
      </c>
      <c r="G97" s="14">
        <f>SUM(G37)</f>
        <v>18590820</v>
      </c>
    </row>
    <row r="98" spans="1:9" s="55" customFormat="1" x14ac:dyDescent="0.25">
      <c r="A98" s="12"/>
      <c r="B98" s="12"/>
      <c r="C98" s="59" t="s">
        <v>77</v>
      </c>
      <c r="D98" s="60">
        <f>SUM(D93+D95)</f>
        <v>26336975502.000004</v>
      </c>
      <c r="E98" s="60">
        <f t="shared" ref="E98:G98" si="6">SUM(E93+E95)</f>
        <v>3908588723</v>
      </c>
      <c r="F98" s="60">
        <f t="shared" si="6"/>
        <v>30245564225.000004</v>
      </c>
      <c r="G98" s="60">
        <f t="shared" si="6"/>
        <v>14110962116</v>
      </c>
      <c r="H98" s="13"/>
      <c r="I98" s="13"/>
    </row>
    <row r="100" spans="1:9" s="63" customFormat="1" ht="11.25" x14ac:dyDescent="0.2">
      <c r="A100" s="61"/>
      <c r="B100" s="61"/>
      <c r="C100" s="61"/>
      <c r="D100" s="62"/>
      <c r="E100" s="62"/>
      <c r="F100" s="62"/>
      <c r="G100" s="62"/>
      <c r="H100" s="62"/>
      <c r="I100" s="62"/>
    </row>
    <row r="101" spans="1:9" s="66" customFormat="1" ht="11.25" x14ac:dyDescent="0.2">
      <c r="A101" s="64"/>
      <c r="B101" s="64"/>
      <c r="C101" s="65"/>
      <c r="D101" s="57"/>
      <c r="E101" s="57"/>
      <c r="F101" s="57"/>
      <c r="G101" s="57"/>
      <c r="H101" s="57"/>
      <c r="I101" s="57"/>
    </row>
    <row r="102" spans="1:9" s="66" customFormat="1" ht="11.25" x14ac:dyDescent="0.2">
      <c r="A102" s="64"/>
      <c r="B102" s="64"/>
      <c r="C102" s="64"/>
      <c r="D102" s="57"/>
      <c r="E102" s="57"/>
      <c r="F102" s="57"/>
      <c r="G102" s="57"/>
      <c r="H102" s="57"/>
      <c r="I102" s="57"/>
    </row>
    <row r="103" spans="1:9" s="66" customFormat="1" ht="11.25" x14ac:dyDescent="0.2">
      <c r="A103" s="64"/>
      <c r="B103" s="64"/>
      <c r="C103" s="64"/>
      <c r="D103" s="57"/>
      <c r="E103" s="57"/>
      <c r="F103" s="57"/>
      <c r="G103" s="57"/>
      <c r="H103" s="57"/>
      <c r="I103" s="57"/>
    </row>
    <row r="104" spans="1:9" s="66" customFormat="1" ht="11.25" x14ac:dyDescent="0.2">
      <c r="A104" s="64"/>
      <c r="B104" s="64"/>
      <c r="C104" s="64"/>
      <c r="D104" s="57"/>
      <c r="E104" s="57"/>
      <c r="F104" s="57"/>
      <c r="G104" s="57"/>
      <c r="H104" s="57"/>
      <c r="I104" s="57"/>
    </row>
    <row r="105" spans="1:9" s="66" customFormat="1" ht="11.25" x14ac:dyDescent="0.2">
      <c r="A105" s="64"/>
      <c r="B105" s="64"/>
      <c r="C105" s="67"/>
      <c r="D105" s="57"/>
      <c r="E105" s="57"/>
      <c r="F105" s="57"/>
      <c r="G105" s="57"/>
      <c r="H105" s="57"/>
      <c r="I105" s="57"/>
    </row>
    <row r="106" spans="1:9" s="66" customFormat="1" ht="11.25" x14ac:dyDescent="0.2">
      <c r="A106" s="64"/>
      <c r="B106" s="64"/>
      <c r="C106" s="64"/>
      <c r="D106" s="57"/>
      <c r="E106" s="57"/>
      <c r="F106" s="57"/>
      <c r="G106" s="57"/>
      <c r="H106" s="57"/>
      <c r="I106" s="57"/>
    </row>
    <row r="107" spans="1:9" s="66" customFormat="1" ht="11.25" x14ac:dyDescent="0.2">
      <c r="A107" s="64"/>
      <c r="B107" s="64"/>
      <c r="C107" s="68"/>
      <c r="D107" s="57"/>
      <c r="E107" s="57"/>
      <c r="F107" s="57"/>
      <c r="G107" s="57"/>
      <c r="H107" s="57"/>
      <c r="I107" s="57"/>
    </row>
    <row r="108" spans="1:9" s="66" customFormat="1" ht="11.25" x14ac:dyDescent="0.2">
      <c r="A108" s="64"/>
      <c r="B108" s="64"/>
      <c r="C108" s="64"/>
      <c r="D108" s="57"/>
      <c r="E108" s="57"/>
      <c r="F108" s="57"/>
      <c r="G108" s="57"/>
      <c r="H108" s="57"/>
      <c r="I108" s="57"/>
    </row>
    <row r="109" spans="1:9" s="66" customFormat="1" ht="11.25" x14ac:dyDescent="0.2">
      <c r="A109" s="64"/>
      <c r="B109" s="64"/>
      <c r="C109" s="69"/>
      <c r="D109" s="57"/>
      <c r="E109" s="57"/>
      <c r="F109" s="57"/>
      <c r="G109" s="57"/>
      <c r="H109" s="57"/>
      <c r="I109" s="57"/>
    </row>
    <row r="110" spans="1:9" s="63" customFormat="1" ht="11.25" x14ac:dyDescent="0.2">
      <c r="A110" s="61"/>
      <c r="B110" s="61"/>
      <c r="C110" s="61"/>
      <c r="D110" s="62"/>
      <c r="E110" s="62"/>
      <c r="F110" s="62"/>
      <c r="G110" s="62"/>
      <c r="H110" s="62"/>
      <c r="I110" s="62"/>
    </row>
    <row r="112" spans="1:9" s="63" customFormat="1" ht="11.25" x14ac:dyDescent="0.2">
      <c r="A112" s="61"/>
      <c r="B112" s="61"/>
      <c r="C112" s="61"/>
      <c r="D112" s="62"/>
      <c r="E112" s="62"/>
      <c r="F112" s="62"/>
      <c r="G112" s="62"/>
      <c r="H112" s="62"/>
      <c r="I112" s="62"/>
    </row>
    <row r="114" spans="3:3" x14ac:dyDescent="0.25">
      <c r="C114" s="24"/>
    </row>
    <row r="115" spans="3:3" x14ac:dyDescent="0.25">
      <c r="C115" s="24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2024-07-31T20:57:31Z</dcterms:created>
  <dcterms:modified xsi:type="dcterms:W3CDTF">2024-07-31T20:57:32Z</dcterms:modified>
</cp:coreProperties>
</file>