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BFE8330A-9AA1-4057-A484-F3ADD4AD6597}" xr6:coauthVersionLast="40" xr6:coauthVersionMax="40" xr10:uidLastSave="{00000000-0000-0000-0000-000000000000}"/>
  <bookViews>
    <workbookView xWindow="0" yWindow="0" windowWidth="25200" windowHeight="11175" xr2:uid="{B23216BB-D912-4BFA-96B6-DD19C6885C56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D10" i="1" s="1"/>
  <c r="D8" i="1" s="1"/>
  <c r="C14" i="1"/>
  <c r="B14" i="1"/>
  <c r="E14" i="1" s="1"/>
  <c r="F14" i="1" s="1"/>
  <c r="E12" i="1"/>
  <c r="D12" i="1"/>
  <c r="C12" i="1"/>
  <c r="C10" i="1" s="1"/>
  <c r="B12" i="1"/>
  <c r="B10" i="1"/>
  <c r="A4" i="1"/>
  <c r="C8" i="1" l="1"/>
  <c r="E10" i="1"/>
  <c r="F12" i="1"/>
  <c r="F10" i="1" s="1"/>
  <c r="B27" i="1"/>
  <c r="B8" i="1" s="1"/>
  <c r="E29" i="1"/>
  <c r="F29" i="1" l="1"/>
  <c r="F27" i="1" s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<sst xmlns="http://schemas.openxmlformats.org/spreadsheetml/2006/main" count="30" uniqueCount="30">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</sst>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D39819A4-2C40-4D73-AA7F-216376E3E97C}"/>
    <cellStyle name="Normal 3 2 2 2 3" xfId="2" xr:uid="{15313082-764A-43CF-A5B4-8141DBA56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329255963</v>
          </cell>
        </row>
        <row r="17">
          <cell r="C17">
            <v>103855445</v>
          </cell>
        </row>
        <row r="20">
          <cell r="C20">
            <v>82793984</v>
          </cell>
        </row>
        <row r="23">
          <cell r="C23">
            <v>1153429</v>
          </cell>
        </row>
        <row r="26">
          <cell r="C26">
            <v>9910038</v>
          </cell>
        </row>
        <row r="29">
          <cell r="C29">
            <v>-8157749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34868434</v>
          </cell>
        </row>
        <row r="47">
          <cell r="C47">
            <v>1285650030</v>
          </cell>
        </row>
        <row r="50">
          <cell r="C50">
            <v>240171481</v>
          </cell>
        </row>
        <row r="53">
          <cell r="C53">
            <v>100808</v>
          </cell>
        </row>
        <row r="56">
          <cell r="C56">
            <v>-681374647</v>
          </cell>
        </row>
        <row r="59">
          <cell r="C59">
            <v>13350027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30 DE JUNIO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359962</v>
          </cell>
          <cell r="J15">
            <v>303939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17171900</v>
          </cell>
          <cell r="I17">
            <v>16754727501</v>
          </cell>
          <cell r="J17">
            <v>16762765319</v>
          </cell>
        </row>
        <row r="18">
          <cell r="G18">
            <v>312074661</v>
          </cell>
          <cell r="I18">
            <v>10067846916</v>
          </cell>
          <cell r="J18">
            <v>10069005709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9402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89166474</v>
          </cell>
          <cell r="I23">
            <v>292905351</v>
          </cell>
          <cell r="J23">
            <v>302090568</v>
          </cell>
        </row>
        <row r="24">
          <cell r="G24">
            <v>4951</v>
          </cell>
          <cell r="I24">
            <v>386763</v>
          </cell>
          <cell r="J24">
            <v>268100</v>
          </cell>
        </row>
        <row r="25">
          <cell r="G25">
            <v>150665</v>
          </cell>
          <cell r="I25">
            <v>28873652</v>
          </cell>
          <cell r="J25">
            <v>28481838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14533355</v>
          </cell>
          <cell r="I28">
            <v>185492428</v>
          </cell>
          <cell r="J28">
            <v>191092535</v>
          </cell>
        </row>
        <row r="29">
          <cell r="G29">
            <v>3899</v>
          </cell>
          <cell r="I29">
            <v>30715963</v>
          </cell>
          <cell r="J29">
            <v>1303792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82790085</v>
          </cell>
          <cell r="I32">
            <v>79884456</v>
          </cell>
          <cell r="J32">
            <v>69884432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1153429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10086</v>
          </cell>
          <cell r="J36">
            <v>8390</v>
          </cell>
        </row>
        <row r="37">
          <cell r="G37">
            <v>9910038</v>
          </cell>
          <cell r="I37">
            <v>1514549</v>
          </cell>
          <cell r="J37">
            <v>906535</v>
          </cell>
        </row>
        <row r="38">
          <cell r="I38">
            <v>0</v>
          </cell>
          <cell r="J38">
            <v>29632694</v>
          </cell>
        </row>
        <row r="39">
          <cell r="G39">
            <v>624713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34714637</v>
          </cell>
          <cell r="I45">
            <v>0</v>
          </cell>
          <cell r="J45">
            <v>0</v>
          </cell>
        </row>
        <row r="46">
          <cell r="G46">
            <v>153797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132918665</v>
          </cell>
          <cell r="I50">
            <v>0</v>
          </cell>
          <cell r="J50">
            <v>0</v>
          </cell>
        </row>
        <row r="51">
          <cell r="G51">
            <v>961732687</v>
          </cell>
          <cell r="I51">
            <v>7354014</v>
          </cell>
          <cell r="J51">
            <v>0</v>
          </cell>
        </row>
        <row r="52">
          <cell r="G52">
            <v>16221035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174777643</v>
          </cell>
          <cell r="I54">
            <v>53460339</v>
          </cell>
          <cell r="J54">
            <v>0</v>
          </cell>
        </row>
        <row r="55">
          <cell r="G55">
            <v>0</v>
          </cell>
          <cell r="I55">
            <v>0</v>
          </cell>
          <cell r="J55">
            <v>0</v>
          </cell>
        </row>
        <row r="56">
          <cell r="G56">
            <v>55625237</v>
          </cell>
          <cell r="I56">
            <v>280859</v>
          </cell>
          <cell r="J56">
            <v>0</v>
          </cell>
        </row>
        <row r="57">
          <cell r="G57">
            <v>10206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9020240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175515798</v>
          </cell>
          <cell r="I61">
            <v>779063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100808</v>
          </cell>
          <cell r="I64">
            <v>39468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H69">
            <v>533589919</v>
          </cell>
          <cell r="I69">
            <v>0</v>
          </cell>
          <cell r="J69">
            <v>24425575</v>
          </cell>
        </row>
        <row r="70">
          <cell r="H70">
            <v>10201173</v>
          </cell>
          <cell r="I70">
            <v>47327</v>
          </cell>
          <cell r="J70">
            <v>436312</v>
          </cell>
        </row>
        <row r="71">
          <cell r="H71">
            <v>137553194</v>
          </cell>
          <cell r="I71">
            <v>0</v>
          </cell>
          <cell r="J71">
            <v>6589773</v>
          </cell>
        </row>
        <row r="72">
          <cell r="H72">
            <v>30361</v>
          </cell>
          <cell r="I72">
            <v>0</v>
          </cell>
          <cell r="J72">
            <v>18653</v>
          </cell>
        </row>
        <row r="73">
          <cell r="G73">
            <v>8207522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G76">
            <v>499</v>
          </cell>
          <cell r="I76">
            <v>0</v>
          </cell>
          <cell r="J76">
            <v>0</v>
          </cell>
        </row>
        <row r="77">
          <cell r="G77">
            <v>4273769</v>
          </cell>
          <cell r="I77">
            <v>1479736</v>
          </cell>
          <cell r="J77">
            <v>0</v>
          </cell>
        </row>
        <row r="78">
          <cell r="G78">
            <v>868237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349443</v>
          </cell>
          <cell r="J80">
            <v>349443</v>
          </cell>
        </row>
        <row r="81">
          <cell r="G81">
            <v>0</v>
          </cell>
          <cell r="I81">
            <v>0</v>
          </cell>
          <cell r="J81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A2FA-CBDC-4EE7-8155-E0352DF40083}">
  <sheetPr>
    <tabColor theme="0" tint="-0.14999847407452621"/>
    <pageSetUpPr fitToPage="1"/>
  </sheetPr>
  <dimension ref="A1:H100"/>
  <sheetViews>
    <sheetView showGridLines="0" tabSelected="1" topLeftCell="A19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30 DE JUNIO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1412201956</v>
      </c>
      <c r="C8" s="12">
        <f t="shared" ref="C8:E8" si="0">SUM(C10+C27)</f>
        <v>27506507876</v>
      </c>
      <c r="D8" s="12">
        <f t="shared" si="0"/>
        <v>27487563607</v>
      </c>
      <c r="E8" s="11">
        <f t="shared" si="0"/>
        <v>1431146225</v>
      </c>
      <c r="F8" s="11">
        <f>SUM(E8-B8)</f>
        <v>18944269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519435823</v>
      </c>
      <c r="C10" s="17">
        <f t="shared" ref="C10:F10" si="1">SUM(C12:C24)</f>
        <v>27442717627</v>
      </c>
      <c r="D10" s="17">
        <f t="shared" si="1"/>
        <v>27455743851</v>
      </c>
      <c r="E10" s="16">
        <f t="shared" si="1"/>
        <v>506409599</v>
      </c>
      <c r="F10" s="16">
        <f t="shared" si="1"/>
        <v>-13026224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329255963</v>
      </c>
      <c r="C12" s="20">
        <f>SUM('[2]BALANZA AC.'!I15:I21)+'[2]BALANZA AC.'!G15+'[2]BALANZA AC.'!G16+'[2]BALANZA AC.'!G17+'[2]BALANZA AC.'!G18+'[2]BALANZA AC.'!G19+'[2]BALANZA AC.'!G20+'[2]BALANZA AC.'!G21-'[1]1ESF'!C14</f>
        <v>26822934379</v>
      </c>
      <c r="D12" s="20">
        <f>SUM('[2]BALANZA AC.'!J15:J21)+'[2]AJUSTES DE CONSOLIDACIÓN'!F69</f>
        <v>26832074967</v>
      </c>
      <c r="E12" s="19">
        <f>SUM(B12+C12-D12)</f>
        <v>320115375</v>
      </c>
      <c r="F12" s="19">
        <f>SUM(E12-B12)</f>
        <v>-9140588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103855445</v>
      </c>
      <c r="C14" s="19">
        <f>SUM('[2]BALANZA AC.'!I22:I28)+'[2]BALANZA AC.'!G22+'[2]BALANZA AC.'!G23+'[2]BALANZA AC.'!G24+'[2]BALANZA AC.'!G25+'[2]BALANZA AC.'!G26+'[2]BALANZA AC.'!G27+'[2]BALANZA AC.'!G28-'[1]1ESF'!C17</f>
        <v>507658194</v>
      </c>
      <c r="D14" s="19">
        <f>SUM('[2]BALANZA AC.'!J22:J28)+'[2]AJUSTES DE CONSOLIDACIÓN'!F70</f>
        <v>521933041</v>
      </c>
      <c r="E14" s="19">
        <f>SUM(B14+C14-D14)</f>
        <v>89580598</v>
      </c>
      <c r="F14" s="19">
        <f>SUM(E14-B14)</f>
        <v>-14274847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82793984</v>
      </c>
      <c r="C16" s="19">
        <f>SUM('[2]BALANZA AC.'!I29:I33)+'[2]BALANZA AC.'!G29+'[2]BALANZA AC.'!G30+'[2]BALANZA AC.'!G31+'[2]BALANZA AC.'!G32+'[2]BALANZA AC.'!G33-'[1]1ESF'!C20</f>
        <v>110600419</v>
      </c>
      <c r="D16" s="19">
        <f>SUM('[2]BALANZA AC.'!J29:J33)</f>
        <v>71188224</v>
      </c>
      <c r="E16" s="19">
        <f>SUM(B16+C16-D16)</f>
        <v>122206179</v>
      </c>
      <c r="F16" s="19">
        <f>SUM(E16-B16)</f>
        <v>39412195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1153429</v>
      </c>
      <c r="C18" s="19">
        <f>SUM('[2]BALANZA AC.'!I34:I36)+'[2]BALANZA AC.'!G34+'[2]BALANZA AC.'!G35+'[2]BALANZA AC.'!G36-'[1]1ESF'!C23</f>
        <v>10086</v>
      </c>
      <c r="D18" s="19">
        <f>SUM('[2]BALANZA AC.'!J34:J36)</f>
        <v>8390</v>
      </c>
      <c r="E18" s="19">
        <f>SUM(B18+C18-D18)</f>
        <v>1155125</v>
      </c>
      <c r="F18" s="19">
        <f>SUM(E18-B18)</f>
        <v>1696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9910038</v>
      </c>
      <c r="C20" s="19">
        <f>SUM('[2]BALANZA AC.'!I37)+'[2]BALANZA AC.'!G37-'[1]1ESF'!C26</f>
        <v>1514549</v>
      </c>
      <c r="D20" s="19">
        <f>SUM('[2]BALANZA AC.'!J37)</f>
        <v>906535</v>
      </c>
      <c r="E20" s="19">
        <f>SUM(B20+C20-D20)</f>
        <v>10518052</v>
      </c>
      <c r="F20" s="19">
        <f>SUM(E20-B20)</f>
        <v>608014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-8157749</v>
      </c>
      <c r="C22" s="19">
        <v>0</v>
      </c>
      <c r="D22" s="19">
        <v>0</v>
      </c>
      <c r="E22" s="19">
        <f>SUM(B22+C22-D22)</f>
        <v>-8157749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624713</v>
      </c>
      <c r="C24" s="19">
        <f>SUM('[2]BALANZA AC.'!I38:I40)+'[2]BALANZA AC.'!G38+'[2]BALANZA AC.'!G39+'[2]BALANZA AC.'!G40-'[1]1ESF'!C32</f>
        <v>0</v>
      </c>
      <c r="D24" s="19">
        <f>SUM('[2]BALANZA AC.'!J38:J40)</f>
        <v>29632694</v>
      </c>
      <c r="E24" s="19">
        <f>SUM(B24+C24-D24)</f>
        <v>-29007981</v>
      </c>
      <c r="F24" s="19">
        <f>SUM(E24-B24)</f>
        <v>-29632694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892766133</v>
      </c>
      <c r="C27" s="17">
        <f>SUM(C29:C45)</f>
        <v>63790249</v>
      </c>
      <c r="D27" s="17">
        <f>SUM(D29:D45)</f>
        <v>31819756</v>
      </c>
      <c r="E27" s="16">
        <f>SUM(E29:E45)</f>
        <v>924736626</v>
      </c>
      <c r="F27" s="16">
        <f>SUM(F29:F45)</f>
        <v>31970493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f>SUM('[2]BALANZA AC.'!I41:I44)+'[2]BALANZA AC.'!G41+'[2]BALANZA AC.'!G42+'[2]BALANZA AC.'!G43+'[2]BALANZA AC.'!G44-'[1]1ESF'!C41</f>
        <v>0</v>
      </c>
      <c r="D29" s="19">
        <f>SUM('[2]BALANZA AC.'!J41:J44)</f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34868434</v>
      </c>
      <c r="C31" s="19">
        <f>SUM('[2]BALANZA AC.'!I45:I49)+'[2]BALANZA AC.'!G45+'[2]BALANZA AC.'!G46+'[2]BALANZA AC.'!G47+'[2]BALANZA AC.'!G48+'[2]BALANZA AC.'!G49-'[1]1ESF'!C44</f>
        <v>0</v>
      </c>
      <c r="D31" s="19">
        <f>SUM('[2]BALANZA AC.'!J45:J49)+'[2]AJUSTES DE CONSOLIDACIÓN'!F71</f>
        <v>0</v>
      </c>
      <c r="E31" s="19">
        <f>SUM(B31+C31-D31)</f>
        <v>34868434</v>
      </c>
      <c r="F31" s="19">
        <f>SUM(E31-B31)</f>
        <v>0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1285650030</v>
      </c>
      <c r="C33" s="19">
        <f>SUM('[2]BALANZA AC.'!I50:I55)+'[2]BALANZA AC.'!G50+'[2]BALANZA AC.'!G51+'[2]BALANZA AC.'!G52+'[2]BALANZA AC.'!G53+'[2]BALANZA AC.'!G54+'[2]BALANZA AC.'!G55-'[1]1ESF'!C47</f>
        <v>60814353</v>
      </c>
      <c r="D33" s="19">
        <f>SUM('[2]BALANZA AC.'!J50:J55)</f>
        <v>0</v>
      </c>
      <c r="E33" s="19">
        <f>SUM(B33+C33-D33)</f>
        <v>1346464383</v>
      </c>
      <c r="F33" s="19">
        <f>SUM(E33-B33)</f>
        <v>60814353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240171481</v>
      </c>
      <c r="C35" s="19">
        <f>SUM('[2]BALANZA AC.'!I56:I63)+'[2]BALANZA AC.'!G56+'[2]BALANZA AC.'!G57+'[2]BALANZA AC.'!G58+'[2]BALANZA AC.'!G59+'[2]BALANZA AC.'!G60+'[2]BALANZA AC.'!G61+'[2]BALANZA AC.'!G62+'[2]BALANZA AC.'!G63-'[1]1ESF'!C50</f>
        <v>1059922</v>
      </c>
      <c r="D35" s="19">
        <f>SUM('[2]BALANZA AC.'!J56:J63)</f>
        <v>0</v>
      </c>
      <c r="E35" s="19">
        <f>SUM(B35+C35-D35)</f>
        <v>241231403</v>
      </c>
      <c r="F35" s="19">
        <f>SUM(E35-B35)</f>
        <v>1059922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100808</v>
      </c>
      <c r="C37" s="19">
        <f>SUM('[2]BALANZA AC.'!I64:I68)+'[2]BALANZA AC.'!G64+'[2]BALANZA AC.'!G65+'[2]BALANZA AC.'!G66+'[2]BALANZA AC.'!G67+'[2]BALANZA AC.'!G68-'[1]1ESF'!C53</f>
        <v>39468</v>
      </c>
      <c r="D37" s="19">
        <f>SUM('[2]BALANZA AC.'!J64:J68)</f>
        <v>0</v>
      </c>
      <c r="E37" s="19">
        <f>SUM(B37+C37-D37)</f>
        <v>140276</v>
      </c>
      <c r="F37" s="19">
        <f>SUM(E37-B37)</f>
        <v>39468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-681374647</v>
      </c>
      <c r="C39" s="19">
        <f>SUM('[2]BALANZA AC.'!I69:I72)</f>
        <v>47327</v>
      </c>
      <c r="D39" s="19">
        <f>SUM('[2]BALANZA AC.'!J69:J72)+'[2]BALANZA AC.'!H69+'[2]BALANZA AC.'!H70+'[2]BALANZA AC.'!H71+'[2]BALANZA AC.'!H72+'[1]1ESF'!C56</f>
        <v>31470313</v>
      </c>
      <c r="E39" s="19">
        <f>SUM(B39+C39-D39)</f>
        <v>-712797633</v>
      </c>
      <c r="F39" s="19">
        <f>SUM(E39-B39)</f>
        <v>-31422986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13350027</v>
      </c>
      <c r="C41" s="19">
        <f>SUM('[2]BALANZA AC.'!I73:I78)+'[2]BALANZA AC.'!G73+'[2]BALANZA AC.'!G74+'[2]BALANZA AC.'!G75+'[2]BALANZA AC.'!G76+'[2]BALANZA AC.'!G77+'[2]BALANZA AC.'!G78-'[1]1ESF'!C59</f>
        <v>1479736</v>
      </c>
      <c r="D41" s="19">
        <f>SUM('[2]BALANZA AC.'!J73:J78)</f>
        <v>0</v>
      </c>
      <c r="E41" s="19">
        <f>SUM(B41+C41-D41)</f>
        <v>14829763</v>
      </c>
      <c r="F41" s="19">
        <f>SUM(E41-B41)</f>
        <v>1479736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AC.'!I79)+'[2]BALANZA AC.'!G79-'[1]1ESF'!C62</f>
        <v>0</v>
      </c>
      <c r="D43" s="19">
        <f>SUM('[2]BALANZA AC.'!J79)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f>SUM('[2]BALANZA AC.'!I80:I81)+'[2]BALANZA AC.'!G80+'[2]BALANZA AC.'!G81-'[1]1ESF'!C65</f>
        <v>349443</v>
      </c>
      <c r="D45" s="19">
        <f>SUM('[2]BALANZA AC.'!J80:J81)</f>
        <v>349443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2024-08-13T20:41:42Z</dcterms:created>
  <dcterms:modified xsi:type="dcterms:W3CDTF">2024-08-13T20:41:43Z</dcterms:modified>
</cp:coreProperties>
</file>