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F7FC4ED4-50C2-479A-9491-0E49362C44C9}" xr6:coauthVersionLast="40" xr6:coauthVersionMax="40" xr10:uidLastSave="{00000000-0000-0000-0000-000000000000}"/>
  <bookViews>
    <workbookView xWindow="0" yWindow="0" windowWidth="25200" windowHeight="11775" xr2:uid="{AF2A587D-EC90-44DC-965B-7623B1635681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D43" i="1"/>
  <c r="C43" i="1"/>
  <c r="E43" i="1" s="1"/>
  <c r="F43" i="1" s="1"/>
  <c r="B43" i="1"/>
  <c r="E41" i="1"/>
  <c r="F41" i="1" s="1"/>
  <c r="D41" i="1"/>
  <c r="C41" i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E33" i="1"/>
  <c r="F33" i="1" s="1"/>
  <c r="D33" i="1"/>
  <c r="C33" i="1"/>
  <c r="B33" i="1"/>
  <c r="D31" i="1"/>
  <c r="C31" i="1"/>
  <c r="B31" i="1"/>
  <c r="E31" i="1" s="1"/>
  <c r="F31" i="1" s="1"/>
  <c r="D29" i="1"/>
  <c r="C29" i="1"/>
  <c r="C27" i="1" s="1"/>
  <c r="B29" i="1"/>
  <c r="D27" i="1"/>
  <c r="E24" i="1"/>
  <c r="F24" i="1" s="1"/>
  <c r="D24" i="1"/>
  <c r="C24" i="1"/>
  <c r="B24" i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4" i="1" s="1"/>
  <c r="F14" i="1" s="1"/>
  <c r="E12" i="1"/>
  <c r="D12" i="1"/>
  <c r="C12" i="1"/>
  <c r="C10" i="1" s="1"/>
  <c r="B12" i="1"/>
  <c r="B10" i="1"/>
  <c r="A4" i="1"/>
  <c r="C8" i="1" l="1"/>
  <c r="B8" i="1"/>
  <c r="E10" i="1"/>
  <c r="F12" i="1"/>
  <c r="F10" i="1" s="1"/>
  <c r="B27" i="1"/>
  <c r="E29" i="1"/>
  <c r="F29" i="1" l="1"/>
  <c r="F27" i="1" s="1"/>
  <c r="E27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<sst xmlns="http://schemas.openxmlformats.org/spreadsheetml/2006/main" count="30" uniqueCount="30">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</sst>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</cellXfs>
  <cellStyles count="3">
    <cellStyle name="Normal" xfId="0" builtinId="0"/>
    <cellStyle name="Normal 2 2" xfId="1" xr:uid="{2D09DB01-45F2-449C-86C8-86F7DDD831A7}"/>
    <cellStyle name="Normal 3 2 2 2 3" xfId="2" xr:uid="{D2BC3C98-0888-48A4-9A45-1C615AFF6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329255963</v>
          </cell>
        </row>
        <row r="17">
          <cell r="C17">
            <v>103855445</v>
          </cell>
        </row>
        <row r="20">
          <cell r="C20">
            <v>82793984</v>
          </cell>
        </row>
        <row r="23">
          <cell r="C23">
            <v>1153429</v>
          </cell>
        </row>
        <row r="26">
          <cell r="C26">
            <v>9910038</v>
          </cell>
        </row>
        <row r="29">
          <cell r="C29">
            <v>-8157749</v>
          </cell>
        </row>
        <row r="32">
          <cell r="C32">
            <v>624713</v>
          </cell>
        </row>
        <row r="41">
          <cell r="C41">
            <v>0</v>
          </cell>
        </row>
        <row r="44">
          <cell r="C44">
            <v>34868434</v>
          </cell>
        </row>
        <row r="47">
          <cell r="C47">
            <v>1285650030</v>
          </cell>
        </row>
        <row r="50">
          <cell r="C50">
            <v>240171481</v>
          </cell>
        </row>
        <row r="53">
          <cell r="C53">
            <v>100808</v>
          </cell>
        </row>
        <row r="56">
          <cell r="C56">
            <v>-681374647</v>
          </cell>
        </row>
        <row r="59">
          <cell r="C59">
            <v>13350027</v>
          </cell>
        </row>
        <row r="62">
          <cell r="C62">
            <v>0</v>
          </cell>
        </row>
        <row r="65">
          <cell r="C65">
            <v>0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214695</v>
          </cell>
          <cell r="J15">
            <v>179695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17171900</v>
          </cell>
          <cell r="I17">
            <v>7833582590</v>
          </cell>
          <cell r="J17">
            <v>7838986365</v>
          </cell>
        </row>
        <row r="18">
          <cell r="G18">
            <v>312074661</v>
          </cell>
          <cell r="I18">
            <v>3922701927</v>
          </cell>
          <cell r="J18">
            <v>3879097965</v>
          </cell>
        </row>
        <row r="19">
          <cell r="G19">
            <v>0</v>
          </cell>
          <cell r="I19">
            <v>0</v>
          </cell>
          <cell r="J19">
            <v>0</v>
          </cell>
        </row>
        <row r="20">
          <cell r="G20">
            <v>9402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89166474</v>
          </cell>
          <cell r="I23">
            <v>133385741</v>
          </cell>
          <cell r="J23">
            <v>160108522</v>
          </cell>
        </row>
        <row r="24">
          <cell r="G24">
            <v>4951</v>
          </cell>
          <cell r="I24">
            <v>213968</v>
          </cell>
          <cell r="J24">
            <v>149486</v>
          </cell>
        </row>
        <row r="25">
          <cell r="G25">
            <v>150665</v>
          </cell>
          <cell r="I25">
            <v>14130012</v>
          </cell>
          <cell r="J25">
            <v>14097957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14533355</v>
          </cell>
          <cell r="I28">
            <v>112433726</v>
          </cell>
          <cell r="J28">
            <v>115502607</v>
          </cell>
        </row>
        <row r="29">
          <cell r="G29">
            <v>3899</v>
          </cell>
          <cell r="I29">
            <v>412283</v>
          </cell>
          <cell r="J29">
            <v>127274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82790085</v>
          </cell>
          <cell r="I32">
            <v>5913763</v>
          </cell>
          <cell r="J32">
            <v>506870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1153429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9910038</v>
          </cell>
          <cell r="I37">
            <v>1049051</v>
          </cell>
          <cell r="J37">
            <v>529098</v>
          </cell>
        </row>
        <row r="38">
          <cell r="I38">
            <v>0</v>
          </cell>
          <cell r="J38">
            <v>2087033</v>
          </cell>
        </row>
        <row r="39">
          <cell r="G39">
            <v>624713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34714637</v>
          </cell>
          <cell r="I45">
            <v>0</v>
          </cell>
          <cell r="J45">
            <v>0</v>
          </cell>
        </row>
        <row r="46">
          <cell r="G46">
            <v>153797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132918665</v>
          </cell>
          <cell r="I50">
            <v>0</v>
          </cell>
          <cell r="J50">
            <v>0</v>
          </cell>
        </row>
        <row r="51">
          <cell r="G51">
            <v>961732687</v>
          </cell>
          <cell r="I51">
            <v>0</v>
          </cell>
          <cell r="J51">
            <v>0</v>
          </cell>
        </row>
        <row r="52">
          <cell r="G52">
            <v>16221035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174777643</v>
          </cell>
          <cell r="I54">
            <v>1689565</v>
          </cell>
          <cell r="J54">
            <v>0</v>
          </cell>
        </row>
        <row r="55">
          <cell r="G55">
            <v>0</v>
          </cell>
          <cell r="I55">
            <v>0</v>
          </cell>
          <cell r="J55">
            <v>0</v>
          </cell>
        </row>
        <row r="56">
          <cell r="G56">
            <v>55625237</v>
          </cell>
          <cell r="I56">
            <v>145819</v>
          </cell>
          <cell r="J56">
            <v>0</v>
          </cell>
        </row>
        <row r="57">
          <cell r="G57">
            <v>10206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9020240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175515798</v>
          </cell>
          <cell r="I61">
            <v>348194</v>
          </cell>
          <cell r="J61">
            <v>0</v>
          </cell>
        </row>
        <row r="62">
          <cell r="G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G64">
            <v>100808</v>
          </cell>
          <cell r="I64">
            <v>39468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H69">
            <v>533589919</v>
          </cell>
          <cell r="I69">
            <v>0</v>
          </cell>
          <cell r="J69">
            <v>12212788</v>
          </cell>
        </row>
        <row r="70">
          <cell r="H70">
            <v>10201173</v>
          </cell>
          <cell r="I70">
            <v>47327</v>
          </cell>
          <cell r="J70">
            <v>241819</v>
          </cell>
        </row>
        <row r="71">
          <cell r="H71">
            <v>137553194</v>
          </cell>
          <cell r="I71">
            <v>0</v>
          </cell>
          <cell r="J71">
            <v>3291926</v>
          </cell>
        </row>
        <row r="72">
          <cell r="H72">
            <v>30361</v>
          </cell>
          <cell r="I72">
            <v>0</v>
          </cell>
          <cell r="J72">
            <v>9497</v>
          </cell>
        </row>
        <row r="73">
          <cell r="G73">
            <v>8207522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I75">
            <v>0</v>
          </cell>
          <cell r="J75">
            <v>0</v>
          </cell>
        </row>
        <row r="76">
          <cell r="G76">
            <v>499</v>
          </cell>
          <cell r="I76">
            <v>0</v>
          </cell>
          <cell r="J76">
            <v>0</v>
          </cell>
        </row>
        <row r="77">
          <cell r="G77">
            <v>4273769</v>
          </cell>
          <cell r="I77">
            <v>0</v>
          </cell>
          <cell r="J77">
            <v>0</v>
          </cell>
        </row>
        <row r="78">
          <cell r="G78">
            <v>868237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I80">
            <v>349443</v>
          </cell>
          <cell r="J80">
            <v>349443</v>
          </cell>
        </row>
        <row r="81">
          <cell r="G81">
            <v>0</v>
          </cell>
          <cell r="I81">
            <v>0</v>
          </cell>
          <cell r="J81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7A95-C2CD-4B1D-9361-62B2640E7534}">
  <sheetPr>
    <tabColor theme="0" tint="-0.14999847407452621"/>
    <pageSetUpPr fitToPage="1"/>
  </sheetPr>
  <dimension ref="A1:H100"/>
  <sheetViews>
    <sheetView showGridLines="0" tabSelected="1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1412201956</v>
      </c>
      <c r="C8" s="12">
        <f t="shared" ref="C8:E8" si="0">SUM(C10+C27)</f>
        <v>12026657572</v>
      </c>
      <c r="D8" s="12">
        <f t="shared" si="0"/>
        <v>12027478345</v>
      </c>
      <c r="E8" s="11">
        <f t="shared" si="0"/>
        <v>1411381183</v>
      </c>
      <c r="F8" s="11">
        <f>SUM(E8-B8)</f>
        <v>-820773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519435823</v>
      </c>
      <c r="C10" s="17">
        <f t="shared" ref="C10:F10" si="1">SUM(C12:C24)</f>
        <v>12024037756</v>
      </c>
      <c r="D10" s="17">
        <f t="shared" si="1"/>
        <v>12011372872</v>
      </c>
      <c r="E10" s="16">
        <f t="shared" si="1"/>
        <v>532100707</v>
      </c>
      <c r="F10" s="16">
        <f t="shared" si="1"/>
        <v>12664884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329255963</v>
      </c>
      <c r="C12" s="20">
        <f>SUM('[2]BALANZA AC.'!I15:I21)+'[2]BALANZA AC.'!G15+'[2]BALANZA AC.'!G16+'[2]BALANZA AC.'!G17+'[2]BALANZA AC.'!G18+'[2]BALANZA AC.'!G19+'[2]BALANZA AC.'!G20+'[2]BALANZA AC.'!G21-'[1]1ESF'!C14</f>
        <v>11756499212</v>
      </c>
      <c r="D12" s="20">
        <f>SUM('[2]BALANZA AC.'!J15:J21)+'[2]AJUSTES DE CONSOLIDACIÓN'!F69</f>
        <v>11718264025</v>
      </c>
      <c r="E12" s="19">
        <f>SUM(B12+C12-D12)</f>
        <v>367491150</v>
      </c>
      <c r="F12" s="19">
        <f>SUM(E12-B12)</f>
        <v>38235187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103855445</v>
      </c>
      <c r="C14" s="19">
        <f>SUM('[2]BALANZA AC.'!I22:I28)+'[2]BALANZA AC.'!G22+'[2]BALANZA AC.'!G23+'[2]BALANZA AC.'!G24+'[2]BALANZA AC.'!G25+'[2]BALANZA AC.'!G26+'[2]BALANZA AC.'!G27+'[2]BALANZA AC.'!G28-'[1]1ESF'!C17</f>
        <v>260163447</v>
      </c>
      <c r="D14" s="19">
        <f>SUM('[2]BALANZA AC.'!J22:J28)+'[2]AJUSTES DE CONSOLIDACIÓN'!F70</f>
        <v>289858572</v>
      </c>
      <c r="E14" s="19">
        <f>SUM(B14+C14-D14)</f>
        <v>74160320</v>
      </c>
      <c r="F14" s="19">
        <f>SUM(E14-B14)</f>
        <v>-29695125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82793984</v>
      </c>
      <c r="C16" s="19">
        <f>SUM('[2]BALANZA AC.'!I29:I33)+'[2]BALANZA AC.'!G29+'[2]BALANZA AC.'!G30+'[2]BALANZA AC.'!G31+'[2]BALANZA AC.'!G32+'[2]BALANZA AC.'!G33-'[1]1ESF'!C20</f>
        <v>6326046</v>
      </c>
      <c r="D16" s="19">
        <f>SUM('[2]BALANZA AC.'!J29:J33)</f>
        <v>634144</v>
      </c>
      <c r="E16" s="19">
        <f>SUM(B16+C16-D16)</f>
        <v>88485886</v>
      </c>
      <c r="F16" s="19">
        <f>SUM(E16-B16)</f>
        <v>5691902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1153429</v>
      </c>
      <c r="C18" s="19">
        <f>SUM('[2]BALANZA AC.'!I34:I36)+'[2]BALANZA AC.'!G34+'[2]BALANZA AC.'!G35+'[2]BALANZA AC.'!G36-'[1]1ESF'!C23</f>
        <v>0</v>
      </c>
      <c r="D18" s="19">
        <f>SUM('[2]BALANZA AC.'!J34:J36)</f>
        <v>0</v>
      </c>
      <c r="E18" s="19">
        <f>SUM(B18+C18-D18)</f>
        <v>1153429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9910038</v>
      </c>
      <c r="C20" s="19">
        <f>SUM('[2]BALANZA AC.'!I37)+'[2]BALANZA AC.'!G37-'[1]1ESF'!C26</f>
        <v>1049051</v>
      </c>
      <c r="D20" s="19">
        <f>SUM('[2]BALANZA AC.'!J37)</f>
        <v>529098</v>
      </c>
      <c r="E20" s="19">
        <f>SUM(B20+C20-D20)</f>
        <v>10429991</v>
      </c>
      <c r="F20" s="19">
        <f>SUM(E20-B20)</f>
        <v>519953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-8157749</v>
      </c>
      <c r="C22" s="19">
        <v>0</v>
      </c>
      <c r="D22" s="19">
        <v>0</v>
      </c>
      <c r="E22" s="19">
        <f>SUM(B22+C22-D22)</f>
        <v>-8157749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624713</v>
      </c>
      <c r="C24" s="19">
        <f>SUM('[2]BALANZA AC.'!I38:I40)+'[2]BALANZA AC.'!G38+'[2]BALANZA AC.'!G39+'[2]BALANZA AC.'!G40-'[1]1ESF'!C32</f>
        <v>0</v>
      </c>
      <c r="D24" s="19">
        <f>SUM('[2]BALANZA AC.'!J38:J40)</f>
        <v>2087033</v>
      </c>
      <c r="E24" s="19">
        <f>SUM(B24+C24-D24)</f>
        <v>-1462320</v>
      </c>
      <c r="F24" s="19">
        <f>SUM(E24-B24)</f>
        <v>-2087033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892766133</v>
      </c>
      <c r="C27" s="17">
        <f>SUM(C29:C45)</f>
        <v>2619816</v>
      </c>
      <c r="D27" s="17">
        <f>SUM(D29:D45)</f>
        <v>16105473</v>
      </c>
      <c r="E27" s="16">
        <f>SUM(E29:E45)</f>
        <v>879280476</v>
      </c>
      <c r="F27" s="16">
        <f>SUM(F29:F45)</f>
        <v>-13485657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f>SUM('[2]BALANZA AC.'!I41:I44)+'[2]BALANZA AC.'!G41+'[2]BALANZA AC.'!G42+'[2]BALANZA AC.'!G43+'[2]BALANZA AC.'!G44-'[1]1ESF'!C41</f>
        <v>0</v>
      </c>
      <c r="D29" s="19">
        <f>SUM('[2]BALANZA AC.'!J41:J44)</f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34868434</v>
      </c>
      <c r="C31" s="19">
        <f>SUM('[2]BALANZA AC.'!I45:I49)+'[2]BALANZA AC.'!G45+'[2]BALANZA AC.'!G46+'[2]BALANZA AC.'!G47+'[2]BALANZA AC.'!G48+'[2]BALANZA AC.'!G49-'[1]1ESF'!C44</f>
        <v>0</v>
      </c>
      <c r="D31" s="19">
        <f>SUM('[2]BALANZA AC.'!J45:J49)+'[2]AJUSTES DE CONSOLIDACIÓN'!F71</f>
        <v>0</v>
      </c>
      <c r="E31" s="19">
        <f>SUM(B31+C31-D31)</f>
        <v>34868434</v>
      </c>
      <c r="F31" s="19">
        <f>SUM(E31-B31)</f>
        <v>0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1285650030</v>
      </c>
      <c r="C33" s="19">
        <f>SUM('[2]BALANZA AC.'!I50:I55)+'[2]BALANZA AC.'!G50+'[2]BALANZA AC.'!G51+'[2]BALANZA AC.'!G52+'[2]BALANZA AC.'!G53+'[2]BALANZA AC.'!G54+'[2]BALANZA AC.'!G55-'[1]1ESF'!C47</f>
        <v>1689565</v>
      </c>
      <c r="D33" s="19">
        <f>SUM('[2]BALANZA AC.'!J50:J55)</f>
        <v>0</v>
      </c>
      <c r="E33" s="19">
        <f>SUM(B33+C33-D33)</f>
        <v>1287339595</v>
      </c>
      <c r="F33" s="19">
        <f>SUM(E33-B33)</f>
        <v>1689565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240171481</v>
      </c>
      <c r="C35" s="19">
        <f>SUM('[2]BALANZA AC.'!I56:I63)+'[2]BALANZA AC.'!G56+'[2]BALANZA AC.'!G57+'[2]BALANZA AC.'!G58+'[2]BALANZA AC.'!G59+'[2]BALANZA AC.'!G60+'[2]BALANZA AC.'!G61+'[2]BALANZA AC.'!G62+'[2]BALANZA AC.'!G63-'[1]1ESF'!C50</f>
        <v>494013</v>
      </c>
      <c r="D35" s="19">
        <f>SUM('[2]BALANZA AC.'!J56:J63)</f>
        <v>0</v>
      </c>
      <c r="E35" s="19">
        <f>SUM(B35+C35-D35)</f>
        <v>240665494</v>
      </c>
      <c r="F35" s="19">
        <f>SUM(E35-B35)</f>
        <v>494013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100808</v>
      </c>
      <c r="C37" s="19">
        <f>SUM('[2]BALANZA AC.'!I64:I68)+'[2]BALANZA AC.'!G64+'[2]BALANZA AC.'!G65+'[2]BALANZA AC.'!G66+'[2]BALANZA AC.'!G67+'[2]BALANZA AC.'!G68-'[1]1ESF'!C53</f>
        <v>39468</v>
      </c>
      <c r="D37" s="19">
        <f>SUM('[2]BALANZA AC.'!J64:J68)</f>
        <v>0</v>
      </c>
      <c r="E37" s="19">
        <f>SUM(B37+C37-D37)</f>
        <v>140276</v>
      </c>
      <c r="F37" s="19">
        <f>SUM(E37-B37)</f>
        <v>39468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-681374647</v>
      </c>
      <c r="C39" s="19">
        <f>SUM('[2]BALANZA AC.'!I69:I72)</f>
        <v>47327</v>
      </c>
      <c r="D39" s="19">
        <f>SUM('[2]BALANZA AC.'!J69:J72)+'[2]BALANZA AC.'!H69+'[2]BALANZA AC.'!H70+'[2]BALANZA AC.'!H71+'[2]BALANZA AC.'!H72+'[1]1ESF'!C56</f>
        <v>15756030</v>
      </c>
      <c r="E39" s="19">
        <f>SUM(B39+C39-D39)</f>
        <v>-697083350</v>
      </c>
      <c r="F39" s="19">
        <f>SUM(E39-B39)</f>
        <v>-15708703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13350027</v>
      </c>
      <c r="C41" s="19">
        <f>SUM('[2]BALANZA AC.'!I73:I78)+'[2]BALANZA AC.'!G73+'[2]BALANZA AC.'!G74+'[2]BALANZA AC.'!G75+'[2]BALANZA AC.'!G76+'[2]BALANZA AC.'!G77+'[2]BALANZA AC.'!G78-'[1]1ESF'!C59</f>
        <v>0</v>
      </c>
      <c r="D41" s="19">
        <f>SUM('[2]BALANZA AC.'!J73:J78)</f>
        <v>0</v>
      </c>
      <c r="E41" s="19">
        <f>SUM(B41+C41-D41)</f>
        <v>13350027</v>
      </c>
      <c r="F41" s="19">
        <f>SUM(E41-B41)</f>
        <v>0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f>SUM('[2]BALANZA AC.'!I79)+'[2]BALANZA AC.'!G79-'[1]1ESF'!C62</f>
        <v>0</v>
      </c>
      <c r="D43" s="19">
        <f>SUM('[2]BALANZA AC.'!J79)</f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0</v>
      </c>
      <c r="C45" s="19">
        <f>SUM('[2]BALANZA AC.'!I80:I81)+'[2]BALANZA AC.'!G80+'[2]BALANZA AC.'!G81-'[1]1ESF'!C65</f>
        <v>349443</v>
      </c>
      <c r="D45" s="19">
        <f>SUM('[2]BALANZA AC.'!J80:J81)</f>
        <v>349443</v>
      </c>
      <c r="E45" s="19">
        <f>SUM(B45+C45-D45)</f>
        <v>0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  <row r="56" spans="1:3" x14ac:dyDescent="0.25">
      <c r="A56" s="26"/>
      <c r="B56" s="26"/>
      <c r="C56" s="26"/>
    </row>
    <row r="57" spans="1:3" x14ac:dyDescent="0.25">
      <c r="A57" s="26"/>
      <c r="B57" s="26"/>
      <c r="C57" s="26"/>
    </row>
    <row r="58" spans="1:3" x14ac:dyDescent="0.25">
      <c r="A58" s="26"/>
      <c r="B58" s="26"/>
      <c r="C58" s="26"/>
    </row>
    <row r="59" spans="1:3" x14ac:dyDescent="0.25">
      <c r="A59" s="26"/>
      <c r="B59" s="26"/>
      <c r="C59" s="26"/>
    </row>
    <row r="60" spans="1:3" x14ac:dyDescent="0.25">
      <c r="A60" s="26"/>
      <c r="B60" s="26"/>
      <c r="C60" s="26"/>
    </row>
    <row r="61" spans="1:3" x14ac:dyDescent="0.25">
      <c r="A61" s="26"/>
      <c r="B61" s="26"/>
      <c r="C61" s="26"/>
    </row>
    <row r="62" spans="1:3" x14ac:dyDescent="0.25">
      <c r="A62" s="26"/>
      <c r="B62" s="26"/>
      <c r="C62" s="26"/>
    </row>
    <row r="63" spans="1:3" x14ac:dyDescent="0.25">
      <c r="A63" s="26"/>
      <c r="B63" s="26"/>
      <c r="C63" s="26"/>
    </row>
    <row r="64" spans="1:3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6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2024-06-11T19:54:28Z</dcterms:created>
  <dcterms:modified xsi:type="dcterms:W3CDTF">2024-06-11T19:54:29Z</dcterms:modified>
</cp:coreProperties>
</file>